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download\video\Cockham-v0.4.2-pc-B\"/>
    </mc:Choice>
  </mc:AlternateContent>
  <bookViews>
    <workbookView xWindow="0" yWindow="0" windowWidth="20490" windowHeight="9195" firstSheet="1" activeTab="4"/>
  </bookViews>
  <sheets>
    <sheet name="People&amp;M&amp;Q" sheetId="1" r:id="rId1"/>
    <sheet name="Path 0.4.1 bad" sheetId="16" r:id="rId2"/>
    <sheet name="Path 0.4.1 good new" sheetId="17" r:id="rId3"/>
    <sheet name="Path 0.4.1 mixed new" sheetId="18" r:id="rId4"/>
    <sheet name="Path 0.4.2 mixed" sheetId="1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" i="19" l="1"/>
  <c r="AF3" i="19" s="1"/>
  <c r="D7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M4" i="19"/>
  <c r="L4" i="19"/>
  <c r="K4" i="19"/>
  <c r="J4" i="19"/>
  <c r="I4" i="19"/>
  <c r="H4" i="19"/>
  <c r="G4" i="19"/>
  <c r="F4" i="19"/>
  <c r="E4" i="19"/>
  <c r="AE2" i="19"/>
  <c r="AE3" i="19" s="1"/>
  <c r="AD2" i="19"/>
  <c r="AD3" i="19" s="1"/>
  <c r="AC2" i="19"/>
  <c r="AC3" i="19" s="1"/>
  <c r="AB2" i="19"/>
  <c r="AB3" i="19" s="1"/>
  <c r="AA2" i="19"/>
  <c r="AA3" i="19" s="1"/>
  <c r="Z2" i="19"/>
  <c r="Z3" i="19" s="1"/>
  <c r="Y2" i="19"/>
  <c r="Y3" i="19" s="1"/>
  <c r="X2" i="19"/>
  <c r="X3" i="19" s="1"/>
  <c r="W2" i="19"/>
  <c r="W3" i="19" s="1"/>
  <c r="V2" i="19"/>
  <c r="V3" i="19" s="1"/>
  <c r="U2" i="19"/>
  <c r="U3" i="19" s="1"/>
  <c r="T2" i="19"/>
  <c r="T3" i="19" s="1"/>
  <c r="S2" i="19"/>
  <c r="S3" i="19" s="1"/>
  <c r="R2" i="19"/>
  <c r="R3" i="19" s="1"/>
  <c r="Q2" i="19"/>
  <c r="Q3" i="19" s="1"/>
  <c r="P2" i="19"/>
  <c r="P3" i="19" s="1"/>
  <c r="O2" i="19"/>
  <c r="O3" i="19" s="1"/>
  <c r="N2" i="19"/>
  <c r="N3" i="19" s="1"/>
  <c r="M2" i="19"/>
  <c r="M3" i="19" s="1"/>
  <c r="L2" i="19"/>
  <c r="L3" i="19" s="1"/>
  <c r="K2" i="19"/>
  <c r="K3" i="19" s="1"/>
  <c r="J2" i="19"/>
  <c r="J3" i="19" s="1"/>
  <c r="I2" i="19"/>
  <c r="I3" i="19" s="1"/>
  <c r="H2" i="19"/>
  <c r="H3" i="19" s="1"/>
  <c r="G2" i="19"/>
  <c r="G3" i="19" s="1"/>
  <c r="F2" i="19"/>
  <c r="F3" i="19" s="1"/>
  <c r="E2" i="19"/>
  <c r="E3" i="19" s="1"/>
  <c r="D2" i="19"/>
  <c r="D3" i="19" s="1"/>
  <c r="B3" i="19" l="1"/>
  <c r="B2" i="19"/>
  <c r="B6" i="19"/>
  <c r="B4" i="19"/>
  <c r="B6" i="18"/>
  <c r="B4" i="18"/>
  <c r="B6" i="17"/>
  <c r="B4" i="17"/>
  <c r="B6" i="16"/>
  <c r="B4" i="16"/>
  <c r="D7" i="18" l="1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M4" i="18"/>
  <c r="L4" i="18"/>
  <c r="K4" i="18"/>
  <c r="J4" i="18"/>
  <c r="I4" i="18"/>
  <c r="H4" i="18"/>
  <c r="G4" i="18"/>
  <c r="F4" i="18"/>
  <c r="E4" i="18"/>
  <c r="AE2" i="18"/>
  <c r="AE3" i="18" s="1"/>
  <c r="AD2" i="18"/>
  <c r="AD3" i="18" s="1"/>
  <c r="AC2" i="18"/>
  <c r="AC3" i="18" s="1"/>
  <c r="AB2" i="18"/>
  <c r="AB3" i="18" s="1"/>
  <c r="AA2" i="18"/>
  <c r="AA3" i="18" s="1"/>
  <c r="Z2" i="18"/>
  <c r="Z3" i="18" s="1"/>
  <c r="Y2" i="18"/>
  <c r="Y3" i="18" s="1"/>
  <c r="X2" i="18"/>
  <c r="X3" i="18" s="1"/>
  <c r="W2" i="18"/>
  <c r="W3" i="18" s="1"/>
  <c r="V2" i="18"/>
  <c r="V3" i="18" s="1"/>
  <c r="U2" i="18"/>
  <c r="U3" i="18" s="1"/>
  <c r="T2" i="18"/>
  <c r="T3" i="18" s="1"/>
  <c r="S2" i="18"/>
  <c r="S3" i="18" s="1"/>
  <c r="R2" i="18"/>
  <c r="R3" i="18" s="1"/>
  <c r="Q2" i="18"/>
  <c r="Q3" i="18" s="1"/>
  <c r="P2" i="18"/>
  <c r="P3" i="18" s="1"/>
  <c r="O2" i="18"/>
  <c r="O3" i="18" s="1"/>
  <c r="N2" i="18"/>
  <c r="N3" i="18" s="1"/>
  <c r="M2" i="18"/>
  <c r="M3" i="18" s="1"/>
  <c r="L2" i="18"/>
  <c r="L3" i="18" s="1"/>
  <c r="K2" i="18"/>
  <c r="K3" i="18" s="1"/>
  <c r="J2" i="18"/>
  <c r="J3" i="18" s="1"/>
  <c r="I2" i="18"/>
  <c r="I3" i="18" s="1"/>
  <c r="H2" i="18"/>
  <c r="H3" i="18" s="1"/>
  <c r="G2" i="18"/>
  <c r="G3" i="18" s="1"/>
  <c r="F2" i="18"/>
  <c r="F3" i="18" s="1"/>
  <c r="E2" i="18"/>
  <c r="E3" i="18" s="1"/>
  <c r="D2" i="18"/>
  <c r="B2" i="18" l="1"/>
  <c r="D3" i="18"/>
  <c r="B3" i="18" s="1"/>
  <c r="AE2" i="17"/>
  <c r="AE3" i="17" s="1"/>
  <c r="D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M4" i="17"/>
  <c r="L4" i="17"/>
  <c r="K4" i="17"/>
  <c r="J4" i="17"/>
  <c r="I4" i="17"/>
  <c r="H4" i="17"/>
  <c r="G4" i="17"/>
  <c r="F4" i="17"/>
  <c r="E4" i="17"/>
  <c r="AD2" i="17"/>
  <c r="AD3" i="17" s="1"/>
  <c r="AC2" i="17"/>
  <c r="AC3" i="17" s="1"/>
  <c r="AB2" i="17"/>
  <c r="AB3" i="17" s="1"/>
  <c r="AA2" i="17"/>
  <c r="AA3" i="17" s="1"/>
  <c r="Z2" i="17"/>
  <c r="Z3" i="17" s="1"/>
  <c r="Y2" i="17"/>
  <c r="Y3" i="17" s="1"/>
  <c r="X2" i="17"/>
  <c r="X3" i="17" s="1"/>
  <c r="W2" i="17"/>
  <c r="W3" i="17" s="1"/>
  <c r="V2" i="17"/>
  <c r="V3" i="17" s="1"/>
  <c r="U2" i="17"/>
  <c r="U3" i="17" s="1"/>
  <c r="T2" i="17"/>
  <c r="T3" i="17" s="1"/>
  <c r="S2" i="17"/>
  <c r="S3" i="17" s="1"/>
  <c r="R2" i="17"/>
  <c r="R3" i="17" s="1"/>
  <c r="Q2" i="17"/>
  <c r="Q3" i="17" s="1"/>
  <c r="P2" i="17"/>
  <c r="P3" i="17" s="1"/>
  <c r="O2" i="17"/>
  <c r="O3" i="17" s="1"/>
  <c r="N2" i="17"/>
  <c r="N3" i="17" s="1"/>
  <c r="M2" i="17"/>
  <c r="M3" i="17" s="1"/>
  <c r="L2" i="17"/>
  <c r="L3" i="17" s="1"/>
  <c r="K2" i="17"/>
  <c r="K3" i="17" s="1"/>
  <c r="J2" i="17"/>
  <c r="J3" i="17" s="1"/>
  <c r="I2" i="17"/>
  <c r="I3" i="17" s="1"/>
  <c r="H2" i="17"/>
  <c r="H3" i="17" s="1"/>
  <c r="G2" i="17"/>
  <c r="G3" i="17" s="1"/>
  <c r="F2" i="17"/>
  <c r="F3" i="17" s="1"/>
  <c r="E2" i="17"/>
  <c r="E3" i="17" s="1"/>
  <c r="D2" i="17"/>
  <c r="D3" i="17" s="1"/>
  <c r="B3" i="17" l="1"/>
  <c r="B2" i="17"/>
  <c r="D7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M4" i="16"/>
  <c r="L4" i="16"/>
  <c r="K4" i="16"/>
  <c r="J4" i="16"/>
  <c r="I4" i="16"/>
  <c r="H4" i="16"/>
  <c r="G4" i="16"/>
  <c r="F4" i="16"/>
  <c r="E4" i="16"/>
  <c r="AD2" i="16"/>
  <c r="AD3" i="16" s="1"/>
  <c r="AC2" i="16"/>
  <c r="AC3" i="16" s="1"/>
  <c r="AB2" i="16"/>
  <c r="AB3" i="16" s="1"/>
  <c r="AA2" i="16"/>
  <c r="AA3" i="16" s="1"/>
  <c r="Z2" i="16"/>
  <c r="Z3" i="16" s="1"/>
  <c r="Y2" i="16"/>
  <c r="Y3" i="16" s="1"/>
  <c r="X2" i="16"/>
  <c r="X3" i="16" s="1"/>
  <c r="W2" i="16"/>
  <c r="W3" i="16" s="1"/>
  <c r="V2" i="16"/>
  <c r="V3" i="16" s="1"/>
  <c r="U2" i="16"/>
  <c r="U3" i="16" s="1"/>
  <c r="T2" i="16"/>
  <c r="T3" i="16" s="1"/>
  <c r="S2" i="16"/>
  <c r="S3" i="16" s="1"/>
  <c r="R2" i="16"/>
  <c r="R3" i="16" s="1"/>
  <c r="Q2" i="16"/>
  <c r="Q3" i="16" s="1"/>
  <c r="P2" i="16"/>
  <c r="P3" i="16" s="1"/>
  <c r="O2" i="16"/>
  <c r="O3" i="16" s="1"/>
  <c r="N2" i="16"/>
  <c r="N3" i="16" s="1"/>
  <c r="M2" i="16"/>
  <c r="M3" i="16" s="1"/>
  <c r="L2" i="16"/>
  <c r="L3" i="16" s="1"/>
  <c r="K2" i="16"/>
  <c r="K3" i="16" s="1"/>
  <c r="J2" i="16"/>
  <c r="J3" i="16" s="1"/>
  <c r="I2" i="16"/>
  <c r="I3" i="16" s="1"/>
  <c r="H2" i="16"/>
  <c r="H3" i="16" s="1"/>
  <c r="G2" i="16"/>
  <c r="G3" i="16" s="1"/>
  <c r="F2" i="16"/>
  <c r="E2" i="16"/>
  <c r="E3" i="16" s="1"/>
  <c r="D2" i="16"/>
  <c r="D3" i="16" s="1"/>
  <c r="B2" i="16" l="1"/>
  <c r="F3" i="16"/>
  <c r="B3" i="16" s="1"/>
</calcChain>
</file>

<file path=xl/sharedStrings.xml><?xml version="1.0" encoding="utf-8"?>
<sst xmlns="http://schemas.openxmlformats.org/spreadsheetml/2006/main" count="3040" uniqueCount="565">
  <si>
    <t>Day</t>
  </si>
  <si>
    <t>Period</t>
  </si>
  <si>
    <t>Action</t>
  </si>
  <si>
    <t>Heroes</t>
  </si>
  <si>
    <t>Villains</t>
  </si>
  <si>
    <t>intro</t>
  </si>
  <si>
    <t>morning</t>
  </si>
  <si>
    <t>Strength</t>
  </si>
  <si>
    <t>Evilness</t>
  </si>
  <si>
    <t>Totals</t>
  </si>
  <si>
    <t>Senses</t>
  </si>
  <si>
    <t>Agility</t>
  </si>
  <si>
    <t>Combat</t>
  </si>
  <si>
    <t>Resistance</t>
  </si>
  <si>
    <t>Seduction</t>
  </si>
  <si>
    <t>Stud</t>
  </si>
  <si>
    <t>Healing</t>
  </si>
  <si>
    <t>Control</t>
  </si>
  <si>
    <t>why, what's going on?</t>
  </si>
  <si>
    <t>evening</t>
  </si>
  <si>
    <t>map; go to C.C.P.D</t>
  </si>
  <si>
    <t>Others</t>
  </si>
  <si>
    <t>cm</t>
  </si>
  <si>
    <t>Captain MILF</t>
  </si>
  <si>
    <t>bw</t>
  </si>
  <si>
    <t>Black Widow</t>
  </si>
  <si>
    <t>pg</t>
  </si>
  <si>
    <t>Powergirl</t>
  </si>
  <si>
    <t>cw</t>
  </si>
  <si>
    <t>Catwoman</t>
  </si>
  <si>
    <t>ww</t>
  </si>
  <si>
    <t>Wonder Woman</t>
  </si>
  <si>
    <t>Id</t>
  </si>
  <si>
    <t>ag</t>
  </si>
  <si>
    <t>Audit Girl</t>
  </si>
  <si>
    <t>lc</t>
  </si>
  <si>
    <t>Lara Crotch</t>
  </si>
  <si>
    <t>cs01</t>
  </si>
  <si>
    <t>Captain Sawyer</t>
  </si>
  <si>
    <t>cs02</t>
  </si>
  <si>
    <t>so</t>
  </si>
  <si>
    <t>Sophia</t>
  </si>
  <si>
    <t>hq</t>
  </si>
  <si>
    <t>Harley Quiff</t>
  </si>
  <si>
    <t>ck</t>
  </si>
  <si>
    <t>Catherine Krass</t>
  </si>
  <si>
    <t>lp</t>
  </si>
  <si>
    <t>Lois Pane</t>
  </si>
  <si>
    <t>sc</t>
  </si>
  <si>
    <t>Scarlet</t>
  </si>
  <si>
    <t>an</t>
  </si>
  <si>
    <t>Angela</t>
  </si>
  <si>
    <t>de</t>
  </si>
  <si>
    <t>Demona</t>
  </si>
  <si>
    <t>ad</t>
  </si>
  <si>
    <t>Ada Wong</t>
  </si>
  <si>
    <t>ex</t>
  </si>
  <si>
    <t>Excella</t>
  </si>
  <si>
    <t>lu</t>
  </si>
  <si>
    <t>Sexy Luthor</t>
  </si>
  <si>
    <t>bk</t>
  </si>
  <si>
    <t>Barbara Keen</t>
  </si>
  <si>
    <t>ef</t>
  </si>
  <si>
    <t>Emma Frost</t>
  </si>
  <si>
    <t>af</t>
  </si>
  <si>
    <t>Africa</t>
  </si>
  <si>
    <t>ja</t>
  </si>
  <si>
    <t>Jasmine</t>
  </si>
  <si>
    <t>ka</t>
  </si>
  <si>
    <t>Kate</t>
  </si>
  <si>
    <t>th</t>
  </si>
  <si>
    <t>Thug</t>
  </si>
  <si>
    <t>bm</t>
  </si>
  <si>
    <t>Batman</t>
  </si>
  <si>
    <t>sm</t>
  </si>
  <si>
    <t>Superman</t>
  </si>
  <si>
    <t>mk</t>
  </si>
  <si>
    <t>Mayor Krass</t>
  </si>
  <si>
    <t>st</t>
  </si>
  <si>
    <t>Stallion</t>
  </si>
  <si>
    <t>mb</t>
  </si>
  <si>
    <t>Mafia Boss</t>
  </si>
  <si>
    <t>jo</t>
  </si>
  <si>
    <t>Joker</t>
  </si>
  <si>
    <t>cl</t>
  </si>
  <si>
    <t>Clark Kunt</t>
  </si>
  <si>
    <t>Missions</t>
  </si>
  <si>
    <t>Quests</t>
  </si>
  <si>
    <t>mission01</t>
  </si>
  <si>
    <t>A Narrows Ex-Rape</t>
  </si>
  <si>
    <t>Mission</t>
  </si>
  <si>
    <t>use senses</t>
  </si>
  <si>
    <t>sleep</t>
  </si>
  <si>
    <t>map; go to C. Planet</t>
  </si>
  <si>
    <t>Quest</t>
  </si>
  <si>
    <t>Location</t>
  </si>
  <si>
    <t>night</t>
  </si>
  <si>
    <t>Audit Girl costume</t>
  </si>
  <si>
    <t>The Cockring of Lust</t>
  </si>
  <si>
    <t>use Sophia as bait</t>
  </si>
  <si>
    <t>Stallion's Lair</t>
  </si>
  <si>
    <t>mission01 start</t>
  </si>
  <si>
    <t>use seduction</t>
  </si>
  <si>
    <t>Find Board Game</t>
  </si>
  <si>
    <t>map; go to lingerie store</t>
  </si>
  <si>
    <t>I was in the area</t>
  </si>
  <si>
    <t>mission01 win</t>
  </si>
  <si>
    <t>you don't have a shower</t>
  </si>
  <si>
    <t>hall, talk to Captain MILF</t>
  </si>
  <si>
    <t>I am ready to fight</t>
  </si>
  <si>
    <t>mission02 start</t>
  </si>
  <si>
    <t>stop fucking her</t>
  </si>
  <si>
    <t>Inventory</t>
  </si>
  <si>
    <t>handcuffs</t>
  </si>
  <si>
    <t>mission02 win</t>
  </si>
  <si>
    <t>debriefing with Captain MILF</t>
  </si>
  <si>
    <t>gym, talk to Captain MILF</t>
  </si>
  <si>
    <t>where to find a costume for Audit Girl</t>
  </si>
  <si>
    <t>Superheroes store</t>
  </si>
  <si>
    <t>Black Widow room</t>
  </si>
  <si>
    <t>ooh? And why so?</t>
  </si>
  <si>
    <t>I'll join you</t>
  </si>
  <si>
    <t>I know where we can get you a costume</t>
  </si>
  <si>
    <t>Lingerie storie</t>
  </si>
  <si>
    <t>Power Girl room</t>
  </si>
  <si>
    <t>gym, use bench press</t>
  </si>
  <si>
    <t>go commando</t>
  </si>
  <si>
    <t>Captain MILF room</t>
  </si>
  <si>
    <t>I didn't realize it was that late</t>
  </si>
  <si>
    <t>I think I need a massage</t>
  </si>
  <si>
    <t>Gallery item</t>
  </si>
  <si>
    <t>Wonder Woman room</t>
  </si>
  <si>
    <t>I'm bored, could play a game</t>
  </si>
  <si>
    <t>AG costume action</t>
  </si>
  <si>
    <t>BW room sexy</t>
  </si>
  <si>
    <t>CM sauna</t>
  </si>
  <si>
    <t>AG costume win</t>
  </si>
  <si>
    <t>PG gym handjob</t>
  </si>
  <si>
    <t>CM room sexy</t>
  </si>
  <si>
    <t>AG massage</t>
  </si>
  <si>
    <t>WW game start</t>
  </si>
  <si>
    <t>do you know if we have any games</t>
  </si>
  <si>
    <t>WW game action</t>
  </si>
  <si>
    <t>BW pool sexy</t>
  </si>
  <si>
    <t>Lois apartment</t>
  </si>
  <si>
    <t>AG</t>
  </si>
  <si>
    <t>CM</t>
  </si>
  <si>
    <t>BW</t>
  </si>
  <si>
    <t>WW</t>
  </si>
  <si>
    <t>Gallery girls</t>
  </si>
  <si>
    <t>Gallery items seen</t>
  </si>
  <si>
    <t>Gallery complete</t>
  </si>
  <si>
    <t>PG</t>
  </si>
  <si>
    <t>WW game win</t>
  </si>
  <si>
    <t>Twister</t>
  </si>
  <si>
    <t>I found a game</t>
  </si>
  <si>
    <t>WW Twister game</t>
  </si>
  <si>
    <t>are you going to tease me again</t>
  </si>
  <si>
    <t>BW dildo pleasure</t>
  </si>
  <si>
    <t>EF</t>
  </si>
  <si>
    <t>SL</t>
  </si>
  <si>
    <t>CS</t>
  </si>
  <si>
    <t>CS footjob</t>
  </si>
  <si>
    <t>SP</t>
  </si>
  <si>
    <t>SP street fuck</t>
  </si>
  <si>
    <t>LP</t>
  </si>
  <si>
    <t>LC</t>
  </si>
  <si>
    <t>LP photoshoot</t>
  </si>
  <si>
    <t>mission02</t>
  </si>
  <si>
    <t>AD</t>
  </si>
  <si>
    <t>BK</t>
  </si>
  <si>
    <t>EX</t>
  </si>
  <si>
    <t>HQ</t>
  </si>
  <si>
    <t>EF intro</t>
  </si>
  <si>
    <t>BW intro</t>
  </si>
  <si>
    <t>Cockring of Lust start</t>
  </si>
  <si>
    <t>AG costume start</t>
  </si>
  <si>
    <t>SL prisoner</t>
  </si>
  <si>
    <t>The Sexiest Prisoner</t>
  </si>
  <si>
    <t>sure, I need to acquire super-senses</t>
  </si>
  <si>
    <t>use agility</t>
  </si>
  <si>
    <t>she's just upset</t>
  </si>
  <si>
    <t>use strength</t>
  </si>
  <si>
    <t>Superpower uses</t>
  </si>
  <si>
    <t>mission03</t>
  </si>
  <si>
    <t>ta</t>
  </si>
  <si>
    <t>Tabitha Gala-Vag</t>
  </si>
  <si>
    <t>TA</t>
  </si>
  <si>
    <t>ho</t>
  </si>
  <si>
    <t>Honoka</t>
  </si>
  <si>
    <t>HO</t>
  </si>
  <si>
    <t>CK</t>
  </si>
  <si>
    <t>map; go to C.C.P.D.</t>
  </si>
  <si>
    <t>any SEX crime cases for me?</t>
  </si>
  <si>
    <t>sure, why not, Old Cockham</t>
  </si>
  <si>
    <t>sure, why not, Barr Town</t>
  </si>
  <si>
    <t>CM yoga stretching</t>
  </si>
  <si>
    <t>sure, why not, Porkher Row</t>
  </si>
  <si>
    <t>latest news on Harley Quif</t>
  </si>
  <si>
    <t>map; go to Lois Flat</t>
  </si>
  <si>
    <t>LP BDSM night</t>
  </si>
  <si>
    <t>use rack</t>
  </si>
  <si>
    <t>mission03 start</t>
  </si>
  <si>
    <t>A Devious Chastity</t>
  </si>
  <si>
    <t>Mayor's home</t>
  </si>
  <si>
    <t>talk to Catherine Krass</t>
  </si>
  <si>
    <t>map; go to Siren's Club</t>
  </si>
  <si>
    <t>Siren's Club</t>
  </si>
  <si>
    <t>You are a prime suspect</t>
  </si>
  <si>
    <t>map; go to Mayor's home</t>
  </si>
  <si>
    <t>talk to Honoka</t>
  </si>
  <si>
    <t>mission03 progress</t>
  </si>
  <si>
    <t>use stud</t>
  </si>
  <si>
    <t>Fine, I don't want your family to get hurt</t>
  </si>
  <si>
    <t>HO Office Sex</t>
  </si>
  <si>
    <t>AD Chinese Massage</t>
  </si>
  <si>
    <t>mission03 win</t>
  </si>
  <si>
    <t>CK Shower Sex</t>
  </si>
  <si>
    <t>map; go to Chinese triad</t>
  </si>
  <si>
    <t>map; go to Mafia</t>
  </si>
  <si>
    <t>meet Lolly</t>
  </si>
  <si>
    <t>Harley Quiff's Den</t>
  </si>
  <si>
    <t>use sofa</t>
  </si>
  <si>
    <t>What exactly goes on around here?</t>
  </si>
  <si>
    <t>BK Strip Pole Dancing</t>
  </si>
  <si>
    <t>map; go to H. Quiff</t>
  </si>
  <si>
    <t>HQ Anal Rape</t>
  </si>
  <si>
    <t>talk to Tabitha Gala-Vag</t>
  </si>
  <si>
    <t>TA Belly Dancing</t>
  </si>
  <si>
    <t>choose resistance</t>
  </si>
  <si>
    <t>gym, talk to Black Widow</t>
  </si>
  <si>
    <t>sure, show how strong I am</t>
  </si>
  <si>
    <t>use resistance</t>
  </si>
  <si>
    <t>maybe it's time to raise it up</t>
  </si>
  <si>
    <t>library, talk to Audit Girl</t>
  </si>
  <si>
    <t>AG costume store</t>
  </si>
  <si>
    <t>gym, talk to Wonder Woman</t>
  </si>
  <si>
    <t>WW gym beast</t>
  </si>
  <si>
    <t>I was just admiring the view</t>
  </si>
  <si>
    <t>cock ring quest</t>
  </si>
  <si>
    <t>use combat</t>
  </si>
  <si>
    <t>LC temple of lust</t>
  </si>
  <si>
    <t>cockring</t>
  </si>
  <si>
    <t>Cockring of Lust win</t>
  </si>
  <si>
    <t>trunks</t>
  </si>
  <si>
    <t>teach me how to be Super-Agile</t>
  </si>
  <si>
    <t>WW agility training</t>
  </si>
  <si>
    <t>map; go to Emma Frost</t>
  </si>
  <si>
    <t>PG Sexy Lingerie</t>
  </si>
  <si>
    <t>pool, talk to Black Widow</t>
  </si>
  <si>
    <t>I...feel strangely attracted to you</t>
  </si>
  <si>
    <t>map; go to Mayor's</t>
  </si>
  <si>
    <t>a piece of Kryptonite</t>
  </si>
  <si>
    <t>Kryptonite</t>
  </si>
  <si>
    <t>pool, talk to Captain MILF</t>
  </si>
  <si>
    <t>Talk to her (+ SEX)</t>
  </si>
  <si>
    <t>Mayor reported success to Captain Milf</t>
  </si>
  <si>
    <t>Emma Frost told me the truth</t>
  </si>
  <si>
    <t>gym, talk to Superman</t>
  </si>
  <si>
    <t>could you train me</t>
  </si>
  <si>
    <t>use jacuzzi</t>
  </si>
  <si>
    <t>BW pool shower sex</t>
  </si>
  <si>
    <t>talk to Captain MILF</t>
  </si>
  <si>
    <t>teach me Super-Seduction level 2</t>
  </si>
  <si>
    <t>CM seduction training</t>
  </si>
  <si>
    <t>in beast mode</t>
  </si>
  <si>
    <t>dream with Angela</t>
  </si>
  <si>
    <t>dream with Demona</t>
  </si>
  <si>
    <t>hall, talk to Audit Girl</t>
  </si>
  <si>
    <t>mission04</t>
  </si>
  <si>
    <t>Anal Invaders</t>
  </si>
  <si>
    <t>mission04 start</t>
  </si>
  <si>
    <t>H's ball</t>
  </si>
  <si>
    <t>mission04 end</t>
  </si>
  <si>
    <t>I heard you're having a big party</t>
  </si>
  <si>
    <t>I get it and I'm willing</t>
  </si>
  <si>
    <t>BW Naked Wrestling</t>
  </si>
  <si>
    <t>BK Backroom 3some</t>
  </si>
  <si>
    <t>TA Backroom 3some</t>
  </si>
  <si>
    <t>threesome</t>
  </si>
  <si>
    <t>see Captain MILF yoga</t>
  </si>
  <si>
    <t>doesn't matter; done here</t>
  </si>
  <si>
    <t>maybe it's time you got out</t>
  </si>
  <si>
    <t>I'd like to see your books</t>
  </si>
  <si>
    <t>EX Office Titfuck</t>
  </si>
  <si>
    <t>KA</t>
  </si>
  <si>
    <t>AN</t>
  </si>
  <si>
    <t>sk</t>
  </si>
  <si>
    <t>Agent Scully</t>
  </si>
  <si>
    <t>SK</t>
  </si>
  <si>
    <t>KA Sexy Handjob</t>
  </si>
  <si>
    <t>SK Impregnation Sex</t>
  </si>
  <si>
    <t>YOU'RE the one who was taking shots</t>
  </si>
  <si>
    <t>Lara Croft room</t>
  </si>
  <si>
    <t>alright, hopefully next time</t>
  </si>
  <si>
    <t>Mom, I want to show you something</t>
  </si>
  <si>
    <t>CM MILF maledom</t>
  </si>
  <si>
    <t>pool, talk to Power Girl</t>
  </si>
  <si>
    <t>AN Drreamy Handjob</t>
  </si>
  <si>
    <t>I must resist</t>
  </si>
  <si>
    <t>Father, I am ready to train with you</t>
  </si>
  <si>
    <t>mission04 win</t>
  </si>
  <si>
    <t>I'm done</t>
  </si>
  <si>
    <t>I'll teach how to seduce Lois Pane</t>
  </si>
  <si>
    <t>quest01</t>
  </si>
  <si>
    <t>quest02</t>
  </si>
  <si>
    <t>quest03</t>
  </si>
  <si>
    <t>Super-Hero alert</t>
  </si>
  <si>
    <t>na</t>
  </si>
  <si>
    <t>Colonel Stroheim</t>
  </si>
  <si>
    <t>ig</t>
  </si>
  <si>
    <t>SS Nurse Inrid</t>
  </si>
  <si>
    <t>quest04</t>
  </si>
  <si>
    <t>fr</t>
  </si>
  <si>
    <t>SS Valkyrie Frieda</t>
  </si>
  <si>
    <t>Neo-Nazi lair</t>
  </si>
  <si>
    <t>I'll use my Super-Strength</t>
  </si>
  <si>
    <t>help Power Girl</t>
  </si>
  <si>
    <t>WW impregnation</t>
  </si>
  <si>
    <t>PG Pool Breastfeeding</t>
  </si>
  <si>
    <t>Whip</t>
  </si>
  <si>
    <t>Free She-Hulk</t>
  </si>
  <si>
    <t>DE</t>
  </si>
  <si>
    <t>hu</t>
  </si>
  <si>
    <t>She-Hulk</t>
  </si>
  <si>
    <t>HU</t>
  </si>
  <si>
    <t>SC</t>
  </si>
  <si>
    <t>You don't look very pregnant</t>
  </si>
  <si>
    <t>talk about solving CCPD case</t>
  </si>
  <si>
    <t>PG Pool handjob</t>
  </si>
  <si>
    <t>I saw She-Hulk tied up</t>
  </si>
  <si>
    <t>HU free start</t>
  </si>
  <si>
    <t>HU free progress</t>
  </si>
  <si>
    <t>What if I managed to calm her down</t>
  </si>
  <si>
    <t>I would like to fly with you</t>
  </si>
  <si>
    <t>Arkham Asylum</t>
  </si>
  <si>
    <t>map, go to Arkham Asylum</t>
  </si>
  <si>
    <t>I'd like to check this place out</t>
  </si>
  <si>
    <t>I need some strong drug</t>
  </si>
  <si>
    <t>Fine, I'll be your guinea pig</t>
  </si>
  <si>
    <t>Imagine her in sexy lingerie</t>
  </si>
  <si>
    <t>SC Mind BE/PE</t>
  </si>
  <si>
    <t>I'm here to finish my psych eval</t>
  </si>
  <si>
    <t>SC Mind FMG/PE</t>
  </si>
  <si>
    <t>sedative</t>
  </si>
  <si>
    <t>Watch sex scene</t>
  </si>
  <si>
    <t>HU Freedom Sex</t>
  </si>
  <si>
    <t>HU free win</t>
  </si>
  <si>
    <t>choose Emma</t>
  </si>
  <si>
    <t>Well, she ain't getting any dick from you</t>
  </si>
  <si>
    <t>Be resentful for her lack of gratitude</t>
  </si>
  <si>
    <t>I didn't ask for your worthless opinion</t>
  </si>
  <si>
    <t>Na, I don't buy it</t>
  </si>
  <si>
    <t>That's a nice little bar you have here</t>
  </si>
  <si>
    <t>Because if you don't</t>
  </si>
  <si>
    <t>map, go to Nazi lair</t>
  </si>
  <si>
    <t>DE Dreamy Titjob</t>
  </si>
  <si>
    <t>Of course, father</t>
  </si>
  <si>
    <t>What if I punched your fucking face in</t>
  </si>
  <si>
    <t>hall, welcome Supergirl</t>
  </si>
  <si>
    <t>sg</t>
  </si>
  <si>
    <t>Supergirl</t>
  </si>
  <si>
    <t>SG</t>
  </si>
  <si>
    <t>pi</t>
  </si>
  <si>
    <t>Poison Ivy</t>
  </si>
  <si>
    <t>PI</t>
  </si>
  <si>
    <t>Power Girl and Supergirl</t>
  </si>
  <si>
    <t>PG Incest lesbian</t>
  </si>
  <si>
    <t>SG lesbian w/pgirl</t>
  </si>
  <si>
    <t>hall, meet Supergirl</t>
  </si>
  <si>
    <t>go to Robinson Park</t>
  </si>
  <si>
    <t>meet Poison Ivy</t>
  </si>
  <si>
    <t>carn vine</t>
  </si>
  <si>
    <t>Poison Ivy's lair</t>
  </si>
  <si>
    <t>Come on her face</t>
  </si>
  <si>
    <t>SG Poison  combat</t>
  </si>
  <si>
    <t>SG shower handjob</t>
  </si>
  <si>
    <t>Supergirl pool training</t>
  </si>
  <si>
    <t>SG pool fuck</t>
  </si>
  <si>
    <t>map, go to Poison Ivy lair</t>
  </si>
  <si>
    <t>I was passing by</t>
  </si>
  <si>
    <t>Use your Super-Whip</t>
  </si>
  <si>
    <t>WW Anal Combat</t>
  </si>
  <si>
    <t>Supergirl gym training</t>
  </si>
  <si>
    <t>SG gym training</t>
  </si>
  <si>
    <t>Father, I am ready to train some more</t>
  </si>
  <si>
    <t>She-Hulk needs to escape</t>
  </si>
  <si>
    <t>I was raped by Harley Quiff</t>
  </si>
  <si>
    <t>hall, She-Hulk escaped</t>
  </si>
  <si>
    <t>CM Gym squats</t>
  </si>
  <si>
    <t>PI Poison combat</t>
  </si>
  <si>
    <t>lab, level 2</t>
  </si>
  <si>
    <t>choose senses</t>
  </si>
  <si>
    <t>CM SG 3some</t>
  </si>
  <si>
    <t>SG CM 3some</t>
  </si>
  <si>
    <t>LC Pool Sex</t>
  </si>
  <si>
    <t>not my problem</t>
  </si>
  <si>
    <t>nice relaxing massage</t>
  </si>
  <si>
    <t>CM Massage Sex</t>
  </si>
  <si>
    <t>LP Dildo Play</t>
  </si>
  <si>
    <t>Supergirl's internship is over</t>
  </si>
  <si>
    <t>SP Boobie Trap start</t>
  </si>
  <si>
    <t>SP Boobie progess</t>
  </si>
  <si>
    <t>CCPD needs flowers analyzed</t>
  </si>
  <si>
    <t>keep blasting, Ivy harem girl</t>
  </si>
  <si>
    <t>SP Boobie win</t>
  </si>
  <si>
    <t>SP threesome</t>
  </si>
  <si>
    <t>PG gym teasing</t>
  </si>
  <si>
    <t>help Black Widow</t>
  </si>
  <si>
    <t>I feel horny</t>
  </si>
  <si>
    <t>CS Office Sex</t>
  </si>
  <si>
    <t>you're back to having small-ish tits</t>
  </si>
  <si>
    <t>BW Bed Sex</t>
  </si>
  <si>
    <t>HU Mind Control</t>
  </si>
  <si>
    <t>and Sophia</t>
  </si>
  <si>
    <t>CCPD with Sawyer</t>
  </si>
  <si>
    <t>CS threesome</t>
  </si>
  <si>
    <t>PI Femdom Tease</t>
  </si>
  <si>
    <t>PI Maledom Sex</t>
  </si>
  <si>
    <t>quest05</t>
  </si>
  <si>
    <t>Boobie Trap</t>
  </si>
  <si>
    <t>At start</t>
  </si>
  <si>
    <t>Super Power</t>
  </si>
  <si>
    <t>Flight</t>
  </si>
  <si>
    <t>Mindcontrol</t>
  </si>
  <si>
    <t>Gains with</t>
  </si>
  <si>
    <t>Gain level2</t>
  </si>
  <si>
    <t>choice</t>
  </si>
  <si>
    <t>choice &lt;=1</t>
  </si>
  <si>
    <t xml:space="preserve"> </t>
  </si>
  <si>
    <t>not so fasr</t>
  </si>
  <si>
    <t>use jacuzzi, see Demona</t>
  </si>
  <si>
    <t>think about visiting She-Hulk</t>
  </si>
  <si>
    <t>in the mood for HOT seducing</t>
  </si>
  <si>
    <t>sex with She-Hulk</t>
  </si>
  <si>
    <t>DA</t>
  </si>
  <si>
    <t>da</t>
  </si>
  <si>
    <t>Sergeant Dani</t>
  </si>
  <si>
    <t>DE Hellish Fuck</t>
  </si>
  <si>
    <t>It's ME-EE! YOUR Harem MASTER!</t>
  </si>
  <si>
    <t>Do her doggy-style</t>
  </si>
  <si>
    <t>PI Harem Doggy</t>
  </si>
  <si>
    <t>I think it is time for weekly cleaning</t>
  </si>
  <si>
    <t>DA prisoner</t>
  </si>
  <si>
    <t>Get a titfuck</t>
  </si>
  <si>
    <t>PI Harem Titfuck</t>
  </si>
  <si>
    <t>AG Jacuzzi Clean 02</t>
  </si>
  <si>
    <t>AG jacuzzi cleaning</t>
  </si>
  <si>
    <t>photoshoot with Dani</t>
  </si>
  <si>
    <t>DA Photoshoot</t>
  </si>
  <si>
    <t>qc</t>
  </si>
  <si>
    <t>Queen Cleopatra</t>
  </si>
  <si>
    <t>quest06</t>
  </si>
  <si>
    <t>AG sexy gym training</t>
  </si>
  <si>
    <t>thigh fucking with Captain MILF</t>
  </si>
  <si>
    <t>gym, talk to Audit Girl</t>
  </si>
  <si>
    <t>wearing some SEXY lingerie to bed</t>
  </si>
  <si>
    <t>that shape is HU-U-UGE</t>
  </si>
  <si>
    <t>teach me how to enhance my Super-Senses</t>
  </si>
  <si>
    <t>choose Widow</t>
  </si>
  <si>
    <t>yes, you can go</t>
  </si>
  <si>
    <t>you shady gyts</t>
  </si>
  <si>
    <t>Do as you are told</t>
  </si>
  <si>
    <t>What's the latest news on the Joker?</t>
  </si>
  <si>
    <t>AN Dreamy Fuck</t>
  </si>
  <si>
    <t>Keep your word and pull out</t>
  </si>
  <si>
    <t>What's the latest news on Sexy Luthor</t>
  </si>
  <si>
    <t>What's the latest news on Emma Frost?</t>
  </si>
  <si>
    <t>A Royal Sex Curse</t>
  </si>
  <si>
    <t>LC Sex Curse start</t>
  </si>
  <si>
    <t>Damn right, I'm ready</t>
  </si>
  <si>
    <t>QC</t>
  </si>
  <si>
    <t>Pick the Green jewel</t>
  </si>
  <si>
    <t>LC Sex Curse win</t>
  </si>
  <si>
    <t>Acquiesce and agree</t>
  </si>
  <si>
    <t>Of course I will</t>
  </si>
  <si>
    <t>I have a proposition for you</t>
  </si>
  <si>
    <t>use control</t>
  </si>
  <si>
    <t>Ivy harem girl</t>
  </si>
  <si>
    <t>I have now reached Superhero level 2</t>
  </si>
  <si>
    <t>PG Bedroom Seex</t>
  </si>
  <si>
    <t>WW Senses Training</t>
  </si>
  <si>
    <t>KA Anal Pounding</t>
  </si>
  <si>
    <t>HQ Lingerie Store</t>
  </si>
  <si>
    <t>CM Gym Thigh Wank</t>
  </si>
  <si>
    <t>QC Slave Sex</t>
  </si>
  <si>
    <t>EF(evil&gt;9)</t>
  </si>
  <si>
    <t>EF(evil&gt;12)</t>
  </si>
  <si>
    <t>LC(mind=0)</t>
  </si>
  <si>
    <t>WW(agil=0)</t>
  </si>
  <si>
    <t>PG(sens=0)</t>
  </si>
  <si>
    <t>WW(sens=1)</t>
  </si>
  <si>
    <t>SM(str=1,sed&gt;1)</t>
  </si>
  <si>
    <t>Name</t>
  </si>
  <si>
    <t>go to CCPD</t>
  </si>
  <si>
    <t>When</t>
  </si>
  <si>
    <t>after mission03</t>
  </si>
  <si>
    <t>game start</t>
  </si>
  <si>
    <t>Starter</t>
  </si>
  <si>
    <t>after mission04</t>
  </si>
  <si>
    <t>after mission04 (L2)</t>
  </si>
  <si>
    <t>talk to CM</t>
  </si>
  <si>
    <t>after mission02</t>
  </si>
  <si>
    <t>talk to WW</t>
  </si>
  <si>
    <t>talk to LC</t>
  </si>
  <si>
    <t>after quest05 (L2)</t>
  </si>
  <si>
    <t>go to LC room</t>
  </si>
  <si>
    <t>after nazi scene</t>
  </si>
  <si>
    <t>after mission01</t>
  </si>
  <si>
    <t>Scenes</t>
  </si>
  <si>
    <t>nazi scene</t>
  </si>
  <si>
    <t>agil&gt;0, comb&gt;0</t>
  </si>
  <si>
    <t>Meet Stroheim</t>
  </si>
  <si>
    <t>supergirl</t>
  </si>
  <si>
    <t xml:space="preserve">after quest04 </t>
  </si>
  <si>
    <t>level1</t>
  </si>
  <si>
    <t>evil&lt;4</t>
  </si>
  <si>
    <t>level2</t>
  </si>
  <si>
    <t>evil&gt;12</t>
  </si>
  <si>
    <t>level1 when</t>
  </si>
  <si>
    <t>evil&lt;6</t>
  </si>
  <si>
    <t>evil&gt;17</t>
  </si>
  <si>
    <t>Dream AN</t>
  </si>
  <si>
    <t>Dream DE</t>
  </si>
  <si>
    <t>BW(comb=0), WW(evil&lt;13, agil&gt;0)</t>
  </si>
  <si>
    <t>CM(sed=1, after mission03)</t>
  </si>
  <si>
    <t>choose Emma Frost</t>
  </si>
  <si>
    <t>library, talk to Captain MILF</t>
  </si>
  <si>
    <t>you shady guys</t>
  </si>
  <si>
    <t>samurai sword</t>
  </si>
  <si>
    <t>Sword</t>
  </si>
  <si>
    <t>use jacuzzi, Demona</t>
  </si>
  <si>
    <t>mood for some HOT seducing?</t>
  </si>
  <si>
    <t>training with Supergirl is over</t>
  </si>
  <si>
    <t>choose agility</t>
  </si>
  <si>
    <t>use samurai sword</t>
  </si>
  <si>
    <t>Be resentful for her attitude</t>
  </si>
  <si>
    <t>You still don't look very pregnant</t>
  </si>
  <si>
    <t>With how BIG I've grown</t>
  </si>
  <si>
    <t>She's just trying to help me</t>
  </si>
  <si>
    <t>What are you doing here?</t>
  </si>
  <si>
    <t>I have retrieved the Jewel of Mind Control</t>
  </si>
  <si>
    <t>I'm going to train</t>
  </si>
  <si>
    <t>mission05</t>
  </si>
  <si>
    <t>nt</t>
  </si>
  <si>
    <t>Agent Natalya</t>
  </si>
  <si>
    <t>NT</t>
  </si>
  <si>
    <t>Just passing by and checking</t>
  </si>
  <si>
    <t>Natasha insulted me</t>
  </si>
  <si>
    <t>The Black Menace</t>
  </si>
  <si>
    <t>talk to BW</t>
  </si>
  <si>
    <t>after quest06 (L2)</t>
  </si>
  <si>
    <t>mission05 start</t>
  </si>
  <si>
    <t>mission05 win</t>
  </si>
  <si>
    <t>NT robot sex</t>
  </si>
  <si>
    <t>LC lesbian w/widow</t>
  </si>
  <si>
    <t>BW lesbian w/lara</t>
  </si>
  <si>
    <t>watch lesbian sex</t>
  </si>
  <si>
    <t>Fine, I'll do it</t>
  </si>
  <si>
    <t>LP Super-cucking</t>
  </si>
  <si>
    <t>I am your devoted servant</t>
  </si>
  <si>
    <t>AD Cock choking</t>
  </si>
  <si>
    <t>BW Bed sex</t>
  </si>
  <si>
    <t>Russian Embassy</t>
  </si>
  <si>
    <t>EF Fuck 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</si>
</sst>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;\-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95" zoomScaleNormal="95" workbookViewId="0">
      <selection activeCell="G7" sqref="G7"/>
    </sheetView>
  </sheetViews>
  <sheetFormatPr defaultRowHeight="15" x14ac:dyDescent="0.25"/>
  <cols>
    <col min="1" max="1" width="4.5703125" customWidth="1"/>
    <col min="2" max="2" width="14.85546875" customWidth="1"/>
    <col min="3" max="3" width="4.5703125" customWidth="1"/>
    <col min="4" max="4" width="16.5703125" customWidth="1"/>
    <col min="5" max="5" width="4.5703125" customWidth="1"/>
    <col min="6" max="6" width="16.5703125" customWidth="1"/>
    <col min="7" max="7" width="10.28515625" customWidth="1"/>
    <col min="8" max="8" width="17.7109375" style="1" customWidth="1"/>
    <col min="9" max="9" width="14" style="1" customWidth="1"/>
    <col min="10" max="10" width="19.140625" customWidth="1"/>
    <col min="11" max="11" width="12.42578125" customWidth="1"/>
    <col min="13" max="13" width="29.7109375" customWidth="1"/>
    <col min="14" max="14" width="11.28515625" customWidth="1"/>
    <col min="15" max="15" width="11.7109375" customWidth="1"/>
  </cols>
  <sheetData>
    <row r="1" spans="1:15" x14ac:dyDescent="0.25">
      <c r="A1" t="s">
        <v>32</v>
      </c>
      <c r="B1" t="s">
        <v>3</v>
      </c>
      <c r="C1" t="s">
        <v>32</v>
      </c>
      <c r="D1" t="s">
        <v>4</v>
      </c>
      <c r="E1" t="s">
        <v>32</v>
      </c>
      <c r="F1" t="s">
        <v>21</v>
      </c>
      <c r="G1" t="s">
        <v>86</v>
      </c>
      <c r="H1" s="1" t="s">
        <v>495</v>
      </c>
      <c r="I1" s="1" t="s">
        <v>498</v>
      </c>
      <c r="J1" t="s">
        <v>493</v>
      </c>
      <c r="K1" t="s">
        <v>422</v>
      </c>
      <c r="L1" t="s">
        <v>421</v>
      </c>
      <c r="M1" t="s">
        <v>425</v>
      </c>
      <c r="N1" t="s">
        <v>426</v>
      </c>
      <c r="O1" t="s">
        <v>425</v>
      </c>
    </row>
    <row r="2" spans="1:15" s="1" customFormat="1" x14ac:dyDescent="0.25">
      <c r="A2" s="1" t="s">
        <v>33</v>
      </c>
      <c r="B2" s="1" t="s">
        <v>34</v>
      </c>
      <c r="C2" s="1" t="s">
        <v>54</v>
      </c>
      <c r="D2" s="1" t="s">
        <v>55</v>
      </c>
      <c r="E2" s="1" t="s">
        <v>64</v>
      </c>
      <c r="F2" s="1" t="s">
        <v>65</v>
      </c>
      <c r="G2" s="1" t="s">
        <v>88</v>
      </c>
      <c r="H2" s="1" t="s">
        <v>497</v>
      </c>
      <c r="I2" s="1" t="s">
        <v>494</v>
      </c>
      <c r="J2" s="1" t="s">
        <v>89</v>
      </c>
      <c r="K2" s="1" t="s">
        <v>7</v>
      </c>
      <c r="L2" s="1">
        <v>1</v>
      </c>
      <c r="M2" s="1" t="s">
        <v>492</v>
      </c>
    </row>
    <row r="3" spans="1:15" s="1" customFormat="1" x14ac:dyDescent="0.25">
      <c r="A3" s="1" t="s">
        <v>72</v>
      </c>
      <c r="B3" s="1" t="s">
        <v>73</v>
      </c>
      <c r="C3" s="1" t="s">
        <v>60</v>
      </c>
      <c r="D3" s="1" t="s">
        <v>61</v>
      </c>
      <c r="E3" s="1" t="s">
        <v>50</v>
      </c>
      <c r="F3" s="1" t="s">
        <v>51</v>
      </c>
      <c r="G3" s="1" t="s">
        <v>168</v>
      </c>
      <c r="H3" s="1" t="s">
        <v>508</v>
      </c>
      <c r="I3" s="1" t="s">
        <v>501</v>
      </c>
      <c r="J3" s="1" t="s">
        <v>178</v>
      </c>
      <c r="K3" s="1" t="s">
        <v>10</v>
      </c>
      <c r="L3" s="1" t="s">
        <v>427</v>
      </c>
      <c r="M3" s="1" t="s">
        <v>490</v>
      </c>
      <c r="N3" s="1" t="s">
        <v>428</v>
      </c>
      <c r="O3" s="1" t="s">
        <v>491</v>
      </c>
    </row>
    <row r="4" spans="1:15" x14ac:dyDescent="0.25">
      <c r="A4" s="1" t="s">
        <v>24</v>
      </c>
      <c r="B4" s="1" t="s">
        <v>25</v>
      </c>
      <c r="C4" s="1" t="s">
        <v>62</v>
      </c>
      <c r="D4" s="1" t="s">
        <v>63</v>
      </c>
      <c r="E4" s="1" t="s">
        <v>44</v>
      </c>
      <c r="F4" s="1" t="s">
        <v>45</v>
      </c>
      <c r="G4" t="s">
        <v>184</v>
      </c>
      <c r="H4" s="1" t="s">
        <v>502</v>
      </c>
      <c r="I4" s="1" t="s">
        <v>501</v>
      </c>
      <c r="J4" t="s">
        <v>203</v>
      </c>
      <c r="K4" t="s">
        <v>11</v>
      </c>
      <c r="L4" t="s">
        <v>427</v>
      </c>
      <c r="M4" t="s">
        <v>489</v>
      </c>
      <c r="N4" t="s">
        <v>428</v>
      </c>
    </row>
    <row r="5" spans="1:15" s="1" customFormat="1" x14ac:dyDescent="0.25">
      <c r="A5" s="1" t="s">
        <v>22</v>
      </c>
      <c r="B5" s="1" t="s">
        <v>23</v>
      </c>
      <c r="C5" s="1" t="s">
        <v>56</v>
      </c>
      <c r="D5" s="1" t="s">
        <v>57</v>
      </c>
      <c r="E5" s="1" t="s">
        <v>84</v>
      </c>
      <c r="F5" s="1" t="s">
        <v>85</v>
      </c>
      <c r="G5" s="1" t="s">
        <v>269</v>
      </c>
      <c r="H5" s="1" t="s">
        <v>496</v>
      </c>
      <c r="I5" s="1" t="s">
        <v>494</v>
      </c>
      <c r="J5" s="1" t="s">
        <v>270</v>
      </c>
      <c r="K5" s="1" t="s">
        <v>12</v>
      </c>
      <c r="L5" s="1" t="s">
        <v>427</v>
      </c>
      <c r="M5" s="1" t="s">
        <v>524</v>
      </c>
      <c r="N5" s="1" t="s">
        <v>428</v>
      </c>
    </row>
    <row r="6" spans="1:15" s="1" customFormat="1" x14ac:dyDescent="0.25">
      <c r="A6" s="1" t="s">
        <v>28</v>
      </c>
      <c r="B6" s="1" t="s">
        <v>29</v>
      </c>
      <c r="C6" s="1" t="s">
        <v>313</v>
      </c>
      <c r="D6" s="1" t="s">
        <v>314</v>
      </c>
      <c r="E6" s="1" t="s">
        <v>37</v>
      </c>
      <c r="F6" s="1" t="s">
        <v>38</v>
      </c>
      <c r="G6" s="1" t="s">
        <v>543</v>
      </c>
      <c r="H6" s="1" t="s">
        <v>551</v>
      </c>
      <c r="I6" s="1" t="s">
        <v>550</v>
      </c>
      <c r="J6" s="1" t="s">
        <v>549</v>
      </c>
      <c r="K6" s="1" t="s">
        <v>13</v>
      </c>
      <c r="L6" s="1" t="s">
        <v>427</v>
      </c>
      <c r="M6" s="1" t="s">
        <v>486</v>
      </c>
      <c r="N6" s="1" t="s">
        <v>428</v>
      </c>
    </row>
    <row r="7" spans="1:15" x14ac:dyDescent="0.25">
      <c r="A7" s="1" t="s">
        <v>35</v>
      </c>
      <c r="B7" s="1" t="s">
        <v>36</v>
      </c>
      <c r="C7" s="1" t="s">
        <v>42</v>
      </c>
      <c r="D7" s="1" t="s">
        <v>43</v>
      </c>
      <c r="E7" s="1" t="s">
        <v>39</v>
      </c>
      <c r="F7" s="1" t="s">
        <v>38</v>
      </c>
      <c r="K7" t="s">
        <v>14</v>
      </c>
      <c r="L7">
        <v>1</v>
      </c>
      <c r="M7" t="s">
        <v>525</v>
      </c>
    </row>
    <row r="8" spans="1:15" x14ac:dyDescent="0.25">
      <c r="A8" s="1" t="s">
        <v>26</v>
      </c>
      <c r="B8" s="1" t="s">
        <v>27</v>
      </c>
      <c r="C8" s="1" t="s">
        <v>310</v>
      </c>
      <c r="D8" s="1" t="s">
        <v>311</v>
      </c>
      <c r="E8" s="1" t="s">
        <v>436</v>
      </c>
      <c r="F8" s="1" t="s">
        <v>437</v>
      </c>
      <c r="K8" t="s">
        <v>15</v>
      </c>
      <c r="L8">
        <v>1</v>
      </c>
      <c r="N8">
        <v>1</v>
      </c>
    </row>
    <row r="9" spans="1:15" x14ac:dyDescent="0.25">
      <c r="A9" s="1" t="s">
        <v>74</v>
      </c>
      <c r="B9" s="1" t="s">
        <v>75</v>
      </c>
      <c r="C9" s="1" t="s">
        <v>82</v>
      </c>
      <c r="D9" s="1" t="s">
        <v>83</v>
      </c>
      <c r="E9" s="1" t="s">
        <v>52</v>
      </c>
      <c r="F9" s="1" t="s">
        <v>53</v>
      </c>
      <c r="K9" t="s">
        <v>16</v>
      </c>
    </row>
    <row r="10" spans="1:15" x14ac:dyDescent="0.25">
      <c r="A10" s="1" t="s">
        <v>30</v>
      </c>
      <c r="B10" s="1" t="s">
        <v>31</v>
      </c>
      <c r="C10" s="1" t="s">
        <v>58</v>
      </c>
      <c r="D10" s="1" t="s">
        <v>59</v>
      </c>
      <c r="E10" s="1" t="s">
        <v>188</v>
      </c>
      <c r="F10" s="1" t="s">
        <v>189</v>
      </c>
      <c r="G10" t="s">
        <v>87</v>
      </c>
      <c r="K10" t="s">
        <v>423</v>
      </c>
    </row>
    <row r="11" spans="1:15" x14ac:dyDescent="0.25">
      <c r="C11" s="1" t="s">
        <v>308</v>
      </c>
      <c r="D11" s="1" t="s">
        <v>309</v>
      </c>
      <c r="E11" s="1" t="s">
        <v>323</v>
      </c>
      <c r="F11" s="1" t="s">
        <v>324</v>
      </c>
      <c r="G11" s="1" t="s">
        <v>304</v>
      </c>
      <c r="H11" s="1" t="s">
        <v>497</v>
      </c>
      <c r="I11" s="1" t="s">
        <v>497</v>
      </c>
      <c r="J11" s="1" t="s">
        <v>97</v>
      </c>
      <c r="K11" t="s">
        <v>424</v>
      </c>
      <c r="M11" t="s">
        <v>487</v>
      </c>
      <c r="O11" t="s">
        <v>488</v>
      </c>
    </row>
    <row r="12" spans="1:15" x14ac:dyDescent="0.25">
      <c r="C12" s="1" t="s">
        <v>78</v>
      </c>
      <c r="D12" s="1" t="s">
        <v>79</v>
      </c>
      <c r="E12" s="1" t="s">
        <v>66</v>
      </c>
      <c r="F12" s="1" t="s">
        <v>67</v>
      </c>
      <c r="G12" s="1" t="s">
        <v>305</v>
      </c>
      <c r="H12" s="1" t="s">
        <v>497</v>
      </c>
      <c r="I12" s="1" t="s">
        <v>497</v>
      </c>
      <c r="J12" s="1" t="s">
        <v>98</v>
      </c>
    </row>
    <row r="13" spans="1:15" x14ac:dyDescent="0.25">
      <c r="E13" s="1" t="s">
        <v>68</v>
      </c>
      <c r="F13" s="1" t="s">
        <v>69</v>
      </c>
      <c r="G13" t="s">
        <v>306</v>
      </c>
      <c r="H13" s="1" t="s">
        <v>497</v>
      </c>
      <c r="I13" s="1" t="s">
        <v>503</v>
      </c>
      <c r="J13" t="s">
        <v>103</v>
      </c>
    </row>
    <row r="14" spans="1:15" x14ac:dyDescent="0.25">
      <c r="E14" s="1" t="s">
        <v>46</v>
      </c>
      <c r="F14" s="1" t="s">
        <v>47</v>
      </c>
      <c r="G14" s="1" t="s">
        <v>312</v>
      </c>
      <c r="H14" s="1" t="s">
        <v>507</v>
      </c>
      <c r="I14" s="1" t="s">
        <v>506</v>
      </c>
      <c r="J14" s="1" t="s">
        <v>321</v>
      </c>
      <c r="L14" t="s">
        <v>515</v>
      </c>
      <c r="M14" t="s">
        <v>519</v>
      </c>
      <c r="N14" t="s">
        <v>517</v>
      </c>
    </row>
    <row r="15" spans="1:15" x14ac:dyDescent="0.25">
      <c r="E15" s="1" t="s">
        <v>80</v>
      </c>
      <c r="F15" s="1" t="s">
        <v>81</v>
      </c>
      <c r="G15" s="1" t="s">
        <v>419</v>
      </c>
      <c r="H15" s="1" t="s">
        <v>500</v>
      </c>
      <c r="I15" s="1" t="s">
        <v>494</v>
      </c>
      <c r="J15" s="1" t="s">
        <v>420</v>
      </c>
      <c r="K15" t="s">
        <v>522</v>
      </c>
      <c r="L15" t="s">
        <v>516</v>
      </c>
      <c r="M15" t="s">
        <v>499</v>
      </c>
      <c r="N15" t="s">
        <v>520</v>
      </c>
    </row>
    <row r="16" spans="1:15" s="1" customFormat="1" x14ac:dyDescent="0.25">
      <c r="E16" s="1" t="s">
        <v>76</v>
      </c>
      <c r="F16" s="1" t="s">
        <v>77</v>
      </c>
      <c r="G16" t="s">
        <v>452</v>
      </c>
      <c r="H16" s="1" t="s">
        <v>505</v>
      </c>
      <c r="I16" s="1" t="s">
        <v>504</v>
      </c>
      <c r="J16" t="s">
        <v>468</v>
      </c>
      <c r="K16" s="1" t="s">
        <v>523</v>
      </c>
      <c r="L16" s="1" t="s">
        <v>518</v>
      </c>
      <c r="M16" s="1" t="s">
        <v>499</v>
      </c>
      <c r="N16" s="1" t="s">
        <v>521</v>
      </c>
    </row>
    <row r="17" spans="5:10" x14ac:dyDescent="0.25">
      <c r="E17" s="1" t="s">
        <v>544</v>
      </c>
      <c r="F17" s="1" t="s">
        <v>545</v>
      </c>
    </row>
    <row r="18" spans="5:10" x14ac:dyDescent="0.25">
      <c r="E18" s="1" t="s">
        <v>363</v>
      </c>
      <c r="F18" s="1" t="s">
        <v>364</v>
      </c>
    </row>
    <row r="19" spans="5:10" x14ac:dyDescent="0.25">
      <c r="E19" s="1" t="s">
        <v>450</v>
      </c>
      <c r="F19" s="1" t="s">
        <v>451</v>
      </c>
    </row>
    <row r="20" spans="5:10" x14ac:dyDescent="0.25">
      <c r="E20" s="1" t="s">
        <v>48</v>
      </c>
      <c r="F20" s="1" t="s">
        <v>49</v>
      </c>
      <c r="G20" t="s">
        <v>509</v>
      </c>
    </row>
    <row r="21" spans="5:10" x14ac:dyDescent="0.25">
      <c r="E21" s="1" t="s">
        <v>360</v>
      </c>
      <c r="F21" s="1" t="s">
        <v>361</v>
      </c>
      <c r="G21" t="s">
        <v>510</v>
      </c>
      <c r="H21" s="1" t="s">
        <v>499</v>
      </c>
      <c r="I21" s="1" t="s">
        <v>511</v>
      </c>
      <c r="J21" t="s">
        <v>512</v>
      </c>
    </row>
    <row r="22" spans="5:10" x14ac:dyDescent="0.25">
      <c r="E22" s="1" t="s">
        <v>287</v>
      </c>
      <c r="F22" s="1" t="s">
        <v>288</v>
      </c>
      <c r="G22" t="s">
        <v>513</v>
      </c>
      <c r="H22" s="1" t="s">
        <v>514</v>
      </c>
    </row>
    <row r="23" spans="5:10" x14ac:dyDescent="0.25">
      <c r="E23" s="1" t="s">
        <v>40</v>
      </c>
      <c r="F23" s="1" t="s">
        <v>41</v>
      </c>
    </row>
    <row r="24" spans="5:10" x14ac:dyDescent="0.25">
      <c r="E24" s="1" t="s">
        <v>185</v>
      </c>
      <c r="F24" s="1" t="s">
        <v>186</v>
      </c>
    </row>
    <row r="25" spans="5:10" x14ac:dyDescent="0.25">
      <c r="E25" s="1" t="s">
        <v>70</v>
      </c>
      <c r="F25" s="1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0"/>
  <sheetViews>
    <sheetView zoomScale="57" zoomScaleNormal="57" workbookViewId="0">
      <pane ySplit="6" topLeftCell="A305" activePane="bottomLeft" state="frozen"/>
      <selection pane="bottomLeft" activeCell="D347" sqref="D347"/>
    </sheetView>
  </sheetViews>
  <sheetFormatPr defaultRowHeight="15" x14ac:dyDescent="0.25"/>
  <cols>
    <col min="1" max="1" width="6.85546875" style="1" customWidth="1"/>
    <col min="2" max="2" width="9.140625" style="1"/>
    <col min="3" max="3" width="37.140625" style="1" customWidth="1"/>
    <col min="4" max="4" width="8.28515625" style="1" customWidth="1"/>
    <col min="5" max="5" width="9.140625" style="1"/>
    <col min="6" max="6" width="7.140625" style="1" customWidth="1"/>
    <col min="7" max="7" width="6.7109375" style="1" customWidth="1"/>
    <col min="8" max="8" width="7.5703125" style="1" customWidth="1"/>
    <col min="9" max="9" width="10.5703125" style="1" customWidth="1"/>
    <col min="10" max="10" width="9.7109375" style="1" customWidth="1"/>
    <col min="11" max="11" width="5.85546875" style="1" customWidth="1"/>
    <col min="12" max="12" width="8.28515625" style="1" customWidth="1"/>
    <col min="13" max="13" width="7.5703125" style="1" customWidth="1"/>
    <col min="14" max="14" width="15.140625" style="1" customWidth="1"/>
    <col min="15" max="15" width="20.5703125" style="1" customWidth="1"/>
    <col min="16" max="16" width="17.5703125" style="1" customWidth="1"/>
    <col min="17" max="17" width="10.85546875" style="1" customWidth="1"/>
    <col min="18" max="18" width="19.42578125" style="1" customWidth="1"/>
    <col min="19" max="16384" width="9.140625" style="1"/>
  </cols>
  <sheetData>
    <row r="1" spans="1:30" x14ac:dyDescent="0.25">
      <c r="B1" s="1" t="s">
        <v>9</v>
      </c>
      <c r="C1" s="1" t="s">
        <v>149</v>
      </c>
      <c r="D1" s="4" t="s">
        <v>145</v>
      </c>
      <c r="E1" s="4" t="s">
        <v>146</v>
      </c>
      <c r="F1" s="4" t="s">
        <v>166</v>
      </c>
      <c r="G1" s="4" t="s">
        <v>152</v>
      </c>
      <c r="H1" s="4" t="s">
        <v>147</v>
      </c>
      <c r="I1" s="4" t="s">
        <v>148</v>
      </c>
      <c r="J1" s="4" t="s">
        <v>169</v>
      </c>
      <c r="K1" s="4" t="s">
        <v>170</v>
      </c>
      <c r="L1" s="4" t="s">
        <v>159</v>
      </c>
      <c r="M1" s="4" t="s">
        <v>171</v>
      </c>
      <c r="N1" s="4" t="s">
        <v>172</v>
      </c>
      <c r="O1" s="4" t="s">
        <v>160</v>
      </c>
      <c r="P1" s="4" t="s">
        <v>161</v>
      </c>
      <c r="Q1" s="4" t="s">
        <v>163</v>
      </c>
      <c r="R1" s="4" t="s">
        <v>165</v>
      </c>
      <c r="S1" s="4" t="s">
        <v>187</v>
      </c>
      <c r="T1" s="4" t="s">
        <v>190</v>
      </c>
      <c r="U1" s="4" t="s">
        <v>191</v>
      </c>
      <c r="V1" s="4" t="s">
        <v>285</v>
      </c>
      <c r="W1" s="4" t="s">
        <v>289</v>
      </c>
      <c r="X1" s="4" t="s">
        <v>286</v>
      </c>
      <c r="Y1" s="4" t="s">
        <v>322</v>
      </c>
      <c r="Z1" s="4" t="s">
        <v>325</v>
      </c>
      <c r="AA1" s="4" t="s">
        <v>326</v>
      </c>
      <c r="AB1" s="4" t="s">
        <v>362</v>
      </c>
      <c r="AC1" s="4" t="s">
        <v>365</v>
      </c>
      <c r="AD1" s="4" t="s">
        <v>435</v>
      </c>
    </row>
    <row r="2" spans="1:30" x14ac:dyDescent="0.25">
      <c r="B2" s="1">
        <f>SUM(D2:AD2)</f>
        <v>73</v>
      </c>
      <c r="C2" s="1" t="s">
        <v>150</v>
      </c>
      <c r="D2" s="4">
        <f>COUNTIF($R7:$R1018,"=AG*")</f>
        <v>5</v>
      </c>
      <c r="E2" s="4">
        <f>COUNTIF($R7:$R1018,"=CM*")</f>
        <v>8</v>
      </c>
      <c r="F2" s="4">
        <f>COUNTIF($R7:$R1018,"=LC*")</f>
        <v>2</v>
      </c>
      <c r="G2" s="4">
        <f>COUNTIF($R7:$R1018,"=PG*")</f>
        <v>6</v>
      </c>
      <c r="H2" s="4">
        <f>COUNTIF($R7:$R1018,"=BW*")</f>
        <v>7</v>
      </c>
      <c r="I2" s="4">
        <f>COUNTIF($R7:$R1018,"=WW*")</f>
        <v>5</v>
      </c>
      <c r="J2" s="4">
        <f>COUNTIF($R7:$R1018,"=AD*")</f>
        <v>1</v>
      </c>
      <c r="K2" s="4">
        <f>COUNTIF($R7:$R1018,"=BK*")</f>
        <v>2</v>
      </c>
      <c r="L2" s="4">
        <f>COUNTIF($R7:$R1018,"=EF*")</f>
        <v>1</v>
      </c>
      <c r="M2" s="4">
        <f>COUNTIF($R7:$R1018,"=EX*")</f>
        <v>1</v>
      </c>
      <c r="N2" s="4">
        <f>COUNTIF($R7:$R1018,"=HQ*")</f>
        <v>1</v>
      </c>
      <c r="O2" s="4">
        <f>COUNTIF($R7:$R1018,"=SL*")</f>
        <v>1</v>
      </c>
      <c r="P2" s="4">
        <f>COUNTIF($R7:$R1018,"=CS*")</f>
        <v>3</v>
      </c>
      <c r="Q2" s="4">
        <f>COUNTIF($R7:$R1018,"=SP*")</f>
        <v>2</v>
      </c>
      <c r="R2" s="4">
        <f>COUNTIF($R7:$R1018,"=LP*")</f>
        <v>3</v>
      </c>
      <c r="S2" s="4">
        <f>COUNTIF($R7:$R1018,"=TA*")</f>
        <v>2</v>
      </c>
      <c r="T2" s="4">
        <f>COUNTIF($R7:$R1018,"=HO*")</f>
        <v>1</v>
      </c>
      <c r="U2" s="4">
        <f>COUNTIF($R7:$R1018,"=CK*")</f>
        <v>1</v>
      </c>
      <c r="V2" s="4">
        <f>COUNTIF($R7:$R1018,"=KA*")</f>
        <v>1</v>
      </c>
      <c r="W2" s="4">
        <f>COUNTIF($R7:$R1018,"=SK*")</f>
        <v>1</v>
      </c>
      <c r="X2" s="4">
        <f>COUNTIF($R7:$R1018,"=AN*")</f>
        <v>0</v>
      </c>
      <c r="Y2" s="4">
        <f>COUNTIF($R7:$R1018,"=DE*")</f>
        <v>2</v>
      </c>
      <c r="Z2" s="4">
        <f>COUNTIF($R7:$R1018,"=HU*")</f>
        <v>2</v>
      </c>
      <c r="AA2" s="4">
        <f>COUNTIF($R7:$R1018,"=SC*")</f>
        <v>2</v>
      </c>
      <c r="AB2" s="4">
        <f>COUNTIF($R7:$R1018,"=SG*")</f>
        <v>6</v>
      </c>
      <c r="AC2" s="4">
        <f>COUNTIF($R7:$R1018,"=PI*")</f>
        <v>5</v>
      </c>
      <c r="AD2" s="4">
        <f>COUNTIF($R7:$R1018,"=DA*")</f>
        <v>2</v>
      </c>
    </row>
    <row r="3" spans="1:30" x14ac:dyDescent="0.25">
      <c r="B3" s="1">
        <f>COUNTIF(D3:AD3,"=Y")</f>
        <v>25</v>
      </c>
      <c r="C3" s="1" t="s">
        <v>151</v>
      </c>
      <c r="D3" s="4" t="str">
        <f>IF(D2=5,"Y","N")</f>
        <v>Y</v>
      </c>
      <c r="E3" s="4" t="str">
        <f>IF(E2=8,"Y","N")</f>
        <v>Y</v>
      </c>
      <c r="F3" s="4" t="str">
        <f>IF(F2=2,"Y","N")</f>
        <v>Y</v>
      </c>
      <c r="G3" s="4" t="str">
        <f>IF(G2=7,"Y","N")</f>
        <v>N</v>
      </c>
      <c r="H3" s="4" t="str">
        <f>IF(H2=7,"Y","N")</f>
        <v>Y</v>
      </c>
      <c r="I3" s="4" t="str">
        <f>IF(I2=5,"Y","N")</f>
        <v>Y</v>
      </c>
      <c r="J3" s="4" t="str">
        <f>IF(J2=1,"Y","N")</f>
        <v>Y</v>
      </c>
      <c r="K3" s="4" t="str">
        <f>IF(K2=2,"Y","N")</f>
        <v>Y</v>
      </c>
      <c r="L3" s="4" t="str">
        <f>IF(L2=1,"Y","N")</f>
        <v>Y</v>
      </c>
      <c r="M3" s="4" t="str">
        <f>IF(M2=1,"Y","N")</f>
        <v>Y</v>
      </c>
      <c r="N3" s="4" t="str">
        <f>IF(N2=1,"Y","N")</f>
        <v>Y</v>
      </c>
      <c r="O3" s="4" t="str">
        <f t="shared" ref="O3" si="0">IF(O2=1,"Y","N")</f>
        <v>Y</v>
      </c>
      <c r="P3" s="4" t="str">
        <f>IF(P2=3,"Y","N")</f>
        <v>Y</v>
      </c>
      <c r="Q3" s="4" t="str">
        <f>IF(Q2=2,"Y","N")</f>
        <v>Y</v>
      </c>
      <c r="R3" s="4" t="str">
        <f>IF(R2=3,"Y","N")</f>
        <v>Y</v>
      </c>
      <c r="S3" s="4" t="str">
        <f>IF(S2=2,"Y","N")</f>
        <v>Y</v>
      </c>
      <c r="T3" s="4" t="str">
        <f>IF(T2=1,"Y","N")</f>
        <v>Y</v>
      </c>
      <c r="U3" s="4" t="str">
        <f>IF(U2=1,"Y","N")</f>
        <v>Y</v>
      </c>
      <c r="V3" s="4" t="str">
        <f t="shared" ref="V3:W3" si="1">IF(V2=1,"Y","N")</f>
        <v>Y</v>
      </c>
      <c r="W3" s="4" t="str">
        <f t="shared" si="1"/>
        <v>Y</v>
      </c>
      <c r="X3" s="4" t="str">
        <f>IF(X2=2,"Y","N")</f>
        <v>N</v>
      </c>
      <c r="Y3" s="4" t="str">
        <f>IF(Y2=2,"Y","N")</f>
        <v>Y</v>
      </c>
      <c r="Z3" s="4" t="str">
        <f>IF(Z2=2,"Y","N")</f>
        <v>Y</v>
      </c>
      <c r="AA3" s="4" t="str">
        <f>IF(AA2=2,"Y","N")</f>
        <v>Y</v>
      </c>
      <c r="AB3" s="4" t="str">
        <f>IF(AB2=6,"Y","N")</f>
        <v>Y</v>
      </c>
      <c r="AC3" s="4" t="str">
        <f>IF(AC2=5,"Y","N")</f>
        <v>Y</v>
      </c>
      <c r="AD3" s="4" t="str">
        <f>IF(AD2=2,"Y","N")</f>
        <v>Y</v>
      </c>
    </row>
    <row r="4" spans="1:30" x14ac:dyDescent="0.25">
      <c r="B4" s="1">
        <f>SUM(E4:M4)</f>
        <v>30</v>
      </c>
      <c r="C4" s="1" t="s">
        <v>183</v>
      </c>
      <c r="D4" s="4"/>
      <c r="E4" s="4">
        <f>COUNTIF($C7:$C1018,"=use strength")</f>
        <v>5</v>
      </c>
      <c r="F4" s="4">
        <f>COUNTIF($C7:$C1018,"=use senses")</f>
        <v>10</v>
      </c>
      <c r="G4" s="4">
        <f>COUNTIF($C7:$C1018,"=use agility")</f>
        <v>5</v>
      </c>
      <c r="H4" s="4">
        <f>COUNTIF($C7:$C1018,"=use combat")</f>
        <v>4</v>
      </c>
      <c r="I4" s="4">
        <f>COUNTIF($C7:$C1018,"=use resistance")</f>
        <v>2</v>
      </c>
      <c r="J4" s="4">
        <f>COUNTIF($C7:$C1018,"=use seduction")</f>
        <v>2</v>
      </c>
      <c r="K4" s="4">
        <f>COUNTIF($C7:$C1018,"=use stud")</f>
        <v>2</v>
      </c>
      <c r="L4" s="4">
        <f>COUNTIF($C7:$C1018,"=use healing")</f>
        <v>0</v>
      </c>
      <c r="M4" s="4">
        <f>COUNTIF($C7:$C1018,"=use control")</f>
        <v>0</v>
      </c>
      <c r="N4" s="4"/>
      <c r="O4" s="4"/>
      <c r="P4" s="4"/>
      <c r="Q4" s="4"/>
      <c r="R4" s="4"/>
    </row>
    <row r="5" spans="1:30" x14ac:dyDescent="0.25">
      <c r="A5" s="1" t="s">
        <v>0</v>
      </c>
      <c r="B5" s="1" t="s">
        <v>1</v>
      </c>
      <c r="C5" s="1" t="s">
        <v>2</v>
      </c>
      <c r="D5" s="1" t="s">
        <v>8</v>
      </c>
      <c r="E5" s="5" t="s">
        <v>7</v>
      </c>
      <c r="F5" s="5" t="s">
        <v>10</v>
      </c>
      <c r="G5" s="5" t="s">
        <v>11</v>
      </c>
      <c r="H5" s="5" t="s">
        <v>12</v>
      </c>
      <c r="I5" s="1" t="s">
        <v>13</v>
      </c>
      <c r="J5" s="5" t="s">
        <v>14</v>
      </c>
      <c r="K5" s="1" t="s">
        <v>15</v>
      </c>
      <c r="L5" s="1" t="s">
        <v>16</v>
      </c>
      <c r="M5" s="1" t="s">
        <v>17</v>
      </c>
      <c r="N5" s="1" t="s">
        <v>90</v>
      </c>
      <c r="O5" s="1" t="s">
        <v>94</v>
      </c>
      <c r="P5" s="1" t="s">
        <v>95</v>
      </c>
      <c r="Q5" s="1" t="s">
        <v>112</v>
      </c>
      <c r="R5" s="1" t="s">
        <v>130</v>
      </c>
    </row>
    <row r="6" spans="1:30" x14ac:dyDescent="0.25">
      <c r="A6" s="1" t="s">
        <v>9</v>
      </c>
      <c r="B6" s="2">
        <f>SUM(E6:M6)</f>
        <v>13</v>
      </c>
      <c r="D6" s="2">
        <f t="shared" ref="D6:M6" si="2">SUM(D7:D1018)</f>
        <v>20</v>
      </c>
      <c r="E6" s="2">
        <f t="shared" si="2"/>
        <v>2</v>
      </c>
      <c r="F6" s="2">
        <f t="shared" si="2"/>
        <v>2</v>
      </c>
      <c r="G6" s="2">
        <f t="shared" si="2"/>
        <v>1</v>
      </c>
      <c r="H6" s="2">
        <f t="shared" si="2"/>
        <v>1</v>
      </c>
      <c r="I6" s="2">
        <f t="shared" si="2"/>
        <v>2</v>
      </c>
      <c r="J6" s="2">
        <f t="shared" si="2"/>
        <v>2</v>
      </c>
      <c r="K6" s="2">
        <f t="shared" si="2"/>
        <v>2</v>
      </c>
      <c r="L6" s="2">
        <f t="shared" si="2"/>
        <v>0</v>
      </c>
      <c r="M6" s="2">
        <f t="shared" si="2"/>
        <v>1</v>
      </c>
      <c r="N6" s="2" t="str">
        <f>"Start: "&amp;COUNTIF(N7:N1018,"=*start")&amp;" Win: "&amp;COUNTIF(N7:N1018,"=*win")</f>
        <v>Start: 4 Win: 4</v>
      </c>
      <c r="O6" s="2" t="str">
        <f>"Start: "&amp;COUNTIF(O7:O1018,"=*start")&amp;" Win: "&amp;COUNTIF(O7:O1018,"=*win")</f>
        <v>Start: 5 Win: 5</v>
      </c>
      <c r="P6" s="1">
        <f>COUNTIF(P7:P1018,"&gt; ")</f>
        <v>10</v>
      </c>
      <c r="Q6" s="1">
        <f>COUNTIF(Q7:Q1018,"&gt; ")</f>
        <v>9</v>
      </c>
      <c r="R6" s="1">
        <f>COUNTIF(R7:R1018,"&gt; ")</f>
        <v>73</v>
      </c>
    </row>
    <row r="7" spans="1:30" ht="15" customHeight="1" x14ac:dyDescent="0.25">
      <c r="A7" s="1">
        <v>3</v>
      </c>
      <c r="B7" s="1" t="s">
        <v>5</v>
      </c>
      <c r="C7" s="3" t="s">
        <v>348</v>
      </c>
      <c r="D7" s="2">
        <f>5+1</f>
        <v>6</v>
      </c>
      <c r="E7" s="2">
        <v>1</v>
      </c>
      <c r="F7" s="2"/>
      <c r="G7" s="2"/>
      <c r="H7" s="2"/>
      <c r="I7" s="2"/>
      <c r="J7" s="2">
        <v>1</v>
      </c>
      <c r="K7" s="2">
        <v>1</v>
      </c>
      <c r="L7" s="2"/>
      <c r="M7" s="2"/>
      <c r="O7" s="3" t="s">
        <v>176</v>
      </c>
      <c r="R7" s="1" t="s">
        <v>174</v>
      </c>
    </row>
    <row r="8" spans="1:30" ht="15" customHeight="1" x14ac:dyDescent="0.25">
      <c r="B8" s="1" t="s">
        <v>5</v>
      </c>
      <c r="C8" s="3" t="s">
        <v>229</v>
      </c>
      <c r="D8" s="2"/>
      <c r="E8" s="2"/>
      <c r="F8" s="2"/>
      <c r="G8" s="2"/>
      <c r="H8" s="2"/>
      <c r="I8" s="2">
        <v>1</v>
      </c>
      <c r="J8" s="2"/>
      <c r="K8" s="2"/>
      <c r="L8" s="2"/>
      <c r="M8" s="2"/>
      <c r="O8" s="3" t="s">
        <v>175</v>
      </c>
      <c r="R8" s="1" t="s">
        <v>173</v>
      </c>
    </row>
    <row r="9" spans="1:30" x14ac:dyDescent="0.25">
      <c r="B9" s="1" t="s">
        <v>6</v>
      </c>
      <c r="C9" s="1" t="s">
        <v>247</v>
      </c>
    </row>
    <row r="10" spans="1:30" x14ac:dyDescent="0.25">
      <c r="C10" s="1" t="s">
        <v>281</v>
      </c>
    </row>
    <row r="11" spans="1:30" x14ac:dyDescent="0.25">
      <c r="B11" s="1" t="s">
        <v>19</v>
      </c>
      <c r="C11" s="1" t="s">
        <v>236</v>
      </c>
    </row>
    <row r="12" spans="1:30" x14ac:dyDescent="0.25">
      <c r="C12" s="1" t="s">
        <v>265</v>
      </c>
      <c r="R12" s="1" t="s">
        <v>237</v>
      </c>
    </row>
    <row r="13" spans="1:30" x14ac:dyDescent="0.25">
      <c r="B13" s="1" t="s">
        <v>96</v>
      </c>
      <c r="C13" s="1" t="s">
        <v>92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30" x14ac:dyDescent="0.25">
      <c r="A14" s="1">
        <v>4</v>
      </c>
      <c r="B14" s="1" t="s">
        <v>6</v>
      </c>
      <c r="C14" s="1" t="s">
        <v>124</v>
      </c>
    </row>
    <row r="15" spans="1:30" x14ac:dyDescent="0.25">
      <c r="C15" s="1" t="s">
        <v>179</v>
      </c>
      <c r="D15" s="2"/>
      <c r="E15" s="2"/>
      <c r="F15" s="2">
        <v>1</v>
      </c>
      <c r="G15" s="2"/>
      <c r="H15" s="2"/>
      <c r="I15" s="2"/>
      <c r="J15" s="2"/>
      <c r="K15" s="2"/>
      <c r="L15" s="2"/>
      <c r="M15" s="2"/>
    </row>
    <row r="16" spans="1:30" x14ac:dyDescent="0.25">
      <c r="C16" s="1" t="s">
        <v>91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8" x14ac:dyDescent="0.25">
      <c r="B17" s="1" t="s">
        <v>19</v>
      </c>
      <c r="C17" s="1" t="s">
        <v>119</v>
      </c>
    </row>
    <row r="18" spans="1:18" x14ac:dyDescent="0.25">
      <c r="C18" s="1" t="s">
        <v>120</v>
      </c>
      <c r="R18" s="1" t="s">
        <v>134</v>
      </c>
    </row>
    <row r="19" spans="1:18" x14ac:dyDescent="0.25">
      <c r="B19" s="1" t="s">
        <v>96</v>
      </c>
      <c r="C19" s="1" t="s">
        <v>92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8" x14ac:dyDescent="0.25">
      <c r="A20" s="1">
        <v>5</v>
      </c>
      <c r="B20" s="1" t="s">
        <v>6</v>
      </c>
      <c r="C20" s="1" t="s">
        <v>236</v>
      </c>
    </row>
    <row r="21" spans="1:18" x14ac:dyDescent="0.25">
      <c r="C21" s="1" t="s">
        <v>245</v>
      </c>
      <c r="G21" s="2">
        <v>1</v>
      </c>
      <c r="R21" s="1" t="s">
        <v>246</v>
      </c>
    </row>
    <row r="22" spans="1:18" x14ac:dyDescent="0.25">
      <c r="B22" s="1" t="s">
        <v>19</v>
      </c>
      <c r="C22" s="1" t="s">
        <v>119</v>
      </c>
    </row>
    <row r="23" spans="1:18" x14ac:dyDescent="0.25">
      <c r="C23" s="1" t="s">
        <v>157</v>
      </c>
      <c r="R23" s="1" t="s">
        <v>158</v>
      </c>
    </row>
    <row r="24" spans="1:18" x14ac:dyDescent="0.25">
      <c r="A24" s="1">
        <v>6</v>
      </c>
      <c r="B24" s="1" t="s">
        <v>6</v>
      </c>
      <c r="C24" s="1" t="s">
        <v>230</v>
      </c>
    </row>
    <row r="25" spans="1:18" x14ac:dyDescent="0.25">
      <c r="C25" s="1" t="s">
        <v>231</v>
      </c>
    </row>
    <row r="26" spans="1:18" x14ac:dyDescent="0.25">
      <c r="C26" s="1" t="s">
        <v>182</v>
      </c>
    </row>
    <row r="27" spans="1:18" x14ac:dyDescent="0.25">
      <c r="B27" s="1" t="s">
        <v>19</v>
      </c>
      <c r="C27" s="1" t="s">
        <v>234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8" x14ac:dyDescent="0.25">
      <c r="C28" s="1" t="s">
        <v>107</v>
      </c>
      <c r="D28" s="2"/>
      <c r="E28" s="2"/>
      <c r="F28" s="2"/>
      <c r="G28" s="2"/>
      <c r="H28" s="2"/>
      <c r="I28" s="2"/>
      <c r="J28" s="2"/>
      <c r="K28" s="2"/>
      <c r="L28" s="2"/>
      <c r="M28" s="2"/>
      <c r="R28" s="1" t="s">
        <v>447</v>
      </c>
    </row>
    <row r="29" spans="1:18" x14ac:dyDescent="0.25">
      <c r="B29" s="1" t="s">
        <v>429</v>
      </c>
      <c r="C29" s="1" t="s">
        <v>430</v>
      </c>
      <c r="D29" s="2">
        <v>1</v>
      </c>
      <c r="E29" s="2"/>
      <c r="F29" s="2"/>
      <c r="G29" s="2"/>
      <c r="H29" s="2"/>
      <c r="I29" s="2"/>
      <c r="J29" s="2"/>
      <c r="K29" s="2"/>
      <c r="L29" s="2"/>
      <c r="M29" s="2"/>
    </row>
    <row r="30" spans="1:18" x14ac:dyDescent="0.25">
      <c r="B30" s="1" t="s">
        <v>96</v>
      </c>
      <c r="C30" s="1" t="s">
        <v>92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8" x14ac:dyDescent="0.25">
      <c r="A31" s="1">
        <v>7</v>
      </c>
      <c r="B31" s="1" t="s">
        <v>6</v>
      </c>
      <c r="C31" s="1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1" t="s">
        <v>101</v>
      </c>
    </row>
    <row r="32" spans="1:18" x14ac:dyDescent="0.25">
      <c r="C32" s="1" t="s">
        <v>91</v>
      </c>
      <c r="D32" s="2"/>
      <c r="E32" s="2"/>
      <c r="F32" s="2"/>
      <c r="G32" s="2"/>
      <c r="H32" s="2"/>
      <c r="I32" s="2"/>
      <c r="J32" s="2"/>
      <c r="K32" s="2"/>
      <c r="L32" s="2"/>
      <c r="M32" s="2"/>
      <c r="R32" s="1" t="s">
        <v>162</v>
      </c>
    </row>
    <row r="33" spans="1:18" x14ac:dyDescent="0.25">
      <c r="B33" s="1" t="s">
        <v>19</v>
      </c>
      <c r="C33" s="1" t="s">
        <v>230</v>
      </c>
    </row>
    <row r="34" spans="1:18" x14ac:dyDescent="0.25">
      <c r="C34" s="1" t="s">
        <v>233</v>
      </c>
      <c r="H34" s="2">
        <v>1</v>
      </c>
    </row>
    <row r="35" spans="1:18" x14ac:dyDescent="0.25">
      <c r="B35" s="1" t="s">
        <v>96</v>
      </c>
      <c r="C35" s="1" t="s">
        <v>92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8" x14ac:dyDescent="0.25">
      <c r="A36" s="1">
        <v>8</v>
      </c>
      <c r="B36" s="1" t="s">
        <v>6</v>
      </c>
      <c r="C36" s="1" t="s">
        <v>20</v>
      </c>
      <c r="D36" s="2"/>
      <c r="E36" s="2"/>
      <c r="F36" s="2"/>
      <c r="G36" s="2"/>
      <c r="H36" s="2"/>
      <c r="I36" s="2"/>
      <c r="J36" s="2"/>
      <c r="K36" s="2"/>
      <c r="L36" s="2"/>
      <c r="M36" s="2"/>
      <c r="P36" s="1" t="s">
        <v>100</v>
      </c>
    </row>
    <row r="37" spans="1:18" x14ac:dyDescent="0.25">
      <c r="B37" s="1" t="s">
        <v>19</v>
      </c>
      <c r="C37" s="1" t="s">
        <v>99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1" t="s">
        <v>106</v>
      </c>
    </row>
    <row r="38" spans="1:18" x14ac:dyDescent="0.25">
      <c r="C38" s="1" t="s">
        <v>102</v>
      </c>
      <c r="D38" s="2"/>
      <c r="E38" s="2"/>
      <c r="F38" s="2"/>
      <c r="G38" s="2"/>
      <c r="H38" s="2"/>
      <c r="I38" s="2"/>
      <c r="J38" s="2"/>
      <c r="K38" s="2"/>
      <c r="L38" s="2"/>
      <c r="M38" s="2"/>
      <c r="R38" s="1" t="s">
        <v>164</v>
      </c>
    </row>
    <row r="39" spans="1:18" x14ac:dyDescent="0.25">
      <c r="C39" s="1" t="s">
        <v>350</v>
      </c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</row>
    <row r="40" spans="1:18" x14ac:dyDescent="0.25">
      <c r="B40" s="1" t="s">
        <v>96</v>
      </c>
      <c r="C40" s="1" t="s">
        <v>92</v>
      </c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8" x14ac:dyDescent="0.25">
      <c r="C41" s="1" t="s">
        <v>267</v>
      </c>
    </row>
    <row r="42" spans="1:18" x14ac:dyDescent="0.25">
      <c r="A42" s="1">
        <v>9</v>
      </c>
      <c r="B42" s="1" t="s">
        <v>6</v>
      </c>
      <c r="C42" s="1" t="s">
        <v>254</v>
      </c>
    </row>
    <row r="43" spans="1:18" x14ac:dyDescent="0.25">
      <c r="C43" s="1" t="s">
        <v>121</v>
      </c>
      <c r="R43" s="1" t="s">
        <v>135</v>
      </c>
    </row>
    <row r="44" spans="1:18" x14ac:dyDescent="0.25">
      <c r="B44" s="1" t="s">
        <v>19</v>
      </c>
      <c r="C44" s="1" t="s">
        <v>131</v>
      </c>
    </row>
    <row r="45" spans="1:18" x14ac:dyDescent="0.25">
      <c r="C45" s="1" t="s">
        <v>132</v>
      </c>
      <c r="O45" s="1" t="s">
        <v>140</v>
      </c>
    </row>
    <row r="46" spans="1:18" x14ac:dyDescent="0.25">
      <c r="B46" s="1" t="s">
        <v>96</v>
      </c>
      <c r="C46" s="1" t="s">
        <v>92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8" x14ac:dyDescent="0.25">
      <c r="A47" s="1">
        <v>10</v>
      </c>
      <c r="B47" s="1" t="s">
        <v>6</v>
      </c>
      <c r="C47" s="1" t="s">
        <v>93</v>
      </c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8" x14ac:dyDescent="0.25">
      <c r="C48" s="1" t="s">
        <v>18</v>
      </c>
      <c r="D48" s="2"/>
      <c r="E48" s="2"/>
      <c r="F48" s="2"/>
      <c r="G48" s="2"/>
      <c r="H48" s="2"/>
      <c r="I48" s="2"/>
      <c r="J48" s="2"/>
      <c r="K48" s="2"/>
      <c r="L48" s="2"/>
      <c r="M48" s="2"/>
      <c r="R48" s="1" t="s">
        <v>167</v>
      </c>
    </row>
    <row r="49" spans="1:18" x14ac:dyDescent="0.25">
      <c r="C49" s="1" t="s">
        <v>349</v>
      </c>
      <c r="D49" s="2">
        <v>1</v>
      </c>
      <c r="E49" s="2"/>
      <c r="F49" s="2"/>
      <c r="G49" s="2"/>
      <c r="H49" s="2"/>
      <c r="I49" s="2"/>
      <c r="J49" s="2"/>
      <c r="K49" s="2"/>
      <c r="L49" s="2"/>
      <c r="M49" s="2"/>
    </row>
    <row r="50" spans="1:18" x14ac:dyDescent="0.25">
      <c r="C50" s="1" t="s">
        <v>232</v>
      </c>
    </row>
    <row r="51" spans="1:18" x14ac:dyDescent="0.25">
      <c r="B51" s="1" t="s">
        <v>19</v>
      </c>
      <c r="C51" s="1" t="s">
        <v>230</v>
      </c>
    </row>
    <row r="52" spans="1:18" x14ac:dyDescent="0.25">
      <c r="C52" s="1" t="s">
        <v>233</v>
      </c>
      <c r="H52" s="2"/>
      <c r="R52" s="1" t="s">
        <v>276</v>
      </c>
    </row>
    <row r="53" spans="1:18" x14ac:dyDescent="0.25">
      <c r="B53" s="1" t="s">
        <v>96</v>
      </c>
      <c r="C53" s="1" t="s">
        <v>92</v>
      </c>
    </row>
    <row r="54" spans="1:18" x14ac:dyDescent="0.25">
      <c r="A54" s="1">
        <v>11</v>
      </c>
      <c r="B54" s="1" t="s">
        <v>6</v>
      </c>
      <c r="C54" s="1" t="s">
        <v>108</v>
      </c>
    </row>
    <row r="55" spans="1:18" x14ac:dyDescent="0.25">
      <c r="C55" s="1" t="s">
        <v>117</v>
      </c>
      <c r="O55" s="1" t="s">
        <v>133</v>
      </c>
      <c r="P55" s="1" t="s">
        <v>118</v>
      </c>
    </row>
    <row r="56" spans="1:18" x14ac:dyDescent="0.25">
      <c r="C56" s="1" t="s">
        <v>109</v>
      </c>
      <c r="N56" s="1" t="s">
        <v>110</v>
      </c>
      <c r="R56" s="1" t="s">
        <v>443</v>
      </c>
    </row>
    <row r="57" spans="1:18" x14ac:dyDescent="0.25">
      <c r="B57" s="1" t="s">
        <v>19</v>
      </c>
      <c r="C57" s="1" t="s">
        <v>111</v>
      </c>
      <c r="N57" s="1" t="s">
        <v>114</v>
      </c>
      <c r="Q57" s="1" t="s">
        <v>113</v>
      </c>
      <c r="R57" s="1" t="s">
        <v>177</v>
      </c>
    </row>
    <row r="58" spans="1:18" x14ac:dyDescent="0.25">
      <c r="B58" s="1" t="s">
        <v>96</v>
      </c>
      <c r="C58" s="1" t="s">
        <v>92</v>
      </c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8" x14ac:dyDescent="0.25">
      <c r="C59" s="1" t="s">
        <v>267</v>
      </c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8" x14ac:dyDescent="0.25">
      <c r="A60" s="1">
        <v>12</v>
      </c>
      <c r="B60" s="1" t="s">
        <v>6</v>
      </c>
      <c r="C60" s="1" t="s">
        <v>115</v>
      </c>
    </row>
    <row r="61" spans="1:18" x14ac:dyDescent="0.25">
      <c r="B61" s="1" t="s">
        <v>19</v>
      </c>
      <c r="C61" s="1" t="s">
        <v>234</v>
      </c>
    </row>
    <row r="62" spans="1:18" x14ac:dyDescent="0.25">
      <c r="C62" s="1" t="s">
        <v>122</v>
      </c>
      <c r="P62" s="1" t="s">
        <v>123</v>
      </c>
    </row>
    <row r="63" spans="1:18" x14ac:dyDescent="0.25">
      <c r="C63" s="1" t="s">
        <v>91</v>
      </c>
      <c r="D63" s="2"/>
      <c r="E63" s="2"/>
      <c r="F63" s="2"/>
      <c r="G63" s="2"/>
      <c r="H63" s="2"/>
      <c r="I63" s="2"/>
      <c r="J63" s="2"/>
      <c r="K63" s="2"/>
      <c r="L63" s="2"/>
      <c r="M63" s="2"/>
      <c r="O63" s="1" t="s">
        <v>136</v>
      </c>
      <c r="R63" s="1" t="s">
        <v>235</v>
      </c>
    </row>
    <row r="64" spans="1:18" x14ac:dyDescent="0.25">
      <c r="B64" s="1" t="s">
        <v>96</v>
      </c>
      <c r="C64" s="1" t="s">
        <v>92</v>
      </c>
    </row>
    <row r="65" spans="1:18" x14ac:dyDescent="0.25">
      <c r="A65" s="1">
        <v>13</v>
      </c>
      <c r="B65" s="1" t="s">
        <v>6</v>
      </c>
      <c r="C65" s="1" t="s">
        <v>234</v>
      </c>
    </row>
    <row r="66" spans="1:18" x14ac:dyDescent="0.25">
      <c r="C66" s="1" t="s">
        <v>141</v>
      </c>
      <c r="O66" s="1" t="s">
        <v>142</v>
      </c>
    </row>
    <row r="67" spans="1:18" x14ac:dyDescent="0.25">
      <c r="C67" s="1" t="s">
        <v>232</v>
      </c>
      <c r="O67" s="1" t="s">
        <v>153</v>
      </c>
      <c r="Q67" s="1" t="s">
        <v>154</v>
      </c>
    </row>
    <row r="68" spans="1:18" x14ac:dyDescent="0.25">
      <c r="B68" s="1" t="s">
        <v>19</v>
      </c>
      <c r="C68" s="1" t="s">
        <v>293</v>
      </c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8" x14ac:dyDescent="0.25">
      <c r="A69" s="1">
        <v>14</v>
      </c>
      <c r="B69" s="1" t="s">
        <v>6</v>
      </c>
      <c r="C69" s="1" t="s">
        <v>239</v>
      </c>
    </row>
    <row r="70" spans="1:18" x14ac:dyDescent="0.25">
      <c r="C70" s="1" t="s">
        <v>180</v>
      </c>
    </row>
    <row r="71" spans="1:18" x14ac:dyDescent="0.25">
      <c r="C71" s="1" t="s">
        <v>182</v>
      </c>
    </row>
    <row r="72" spans="1:18" x14ac:dyDescent="0.25">
      <c r="C72" s="1" t="s">
        <v>240</v>
      </c>
      <c r="O72" s="1" t="s">
        <v>243</v>
      </c>
      <c r="Q72" s="1" t="s">
        <v>242</v>
      </c>
      <c r="R72" s="1" t="s">
        <v>241</v>
      </c>
    </row>
    <row r="73" spans="1:18" x14ac:dyDescent="0.25">
      <c r="B73" s="1" t="s">
        <v>19</v>
      </c>
      <c r="C73" s="1" t="s">
        <v>116</v>
      </c>
    </row>
    <row r="74" spans="1:18" x14ac:dyDescent="0.25">
      <c r="C74" s="1" t="s">
        <v>91</v>
      </c>
    </row>
    <row r="75" spans="1:18" x14ac:dyDescent="0.25">
      <c r="C75" s="1" t="s">
        <v>238</v>
      </c>
    </row>
    <row r="76" spans="1:18" x14ac:dyDescent="0.25">
      <c r="B76" s="1" t="s">
        <v>96</v>
      </c>
      <c r="C76" s="1" t="s">
        <v>92</v>
      </c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8" x14ac:dyDescent="0.25">
      <c r="A77" s="1">
        <v>15</v>
      </c>
      <c r="B77" s="1" t="s">
        <v>6</v>
      </c>
      <c r="C77" s="1" t="s">
        <v>93</v>
      </c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8" x14ac:dyDescent="0.25">
      <c r="C78" s="1" t="s">
        <v>105</v>
      </c>
      <c r="P78" s="1" t="s">
        <v>144</v>
      </c>
    </row>
    <row r="79" spans="1:18" x14ac:dyDescent="0.25">
      <c r="B79" s="1" t="s">
        <v>19</v>
      </c>
      <c r="C79" s="1" t="s">
        <v>199</v>
      </c>
      <c r="R79" s="1" t="s">
        <v>200</v>
      </c>
    </row>
    <row r="80" spans="1:18" x14ac:dyDescent="0.25">
      <c r="C80" s="1" t="s">
        <v>201</v>
      </c>
    </row>
    <row r="81" spans="1:18" x14ac:dyDescent="0.25">
      <c r="C81" s="1" t="s">
        <v>351</v>
      </c>
      <c r="D81" s="2">
        <v>1</v>
      </c>
    </row>
    <row r="82" spans="1:18" x14ac:dyDescent="0.25">
      <c r="B82" s="1" t="s">
        <v>96</v>
      </c>
      <c r="C82" s="1" t="s">
        <v>92</v>
      </c>
    </row>
    <row r="83" spans="1:18" x14ac:dyDescent="0.25">
      <c r="A83" s="1">
        <v>16</v>
      </c>
      <c r="B83" s="1" t="s">
        <v>6</v>
      </c>
      <c r="C83" s="1" t="s">
        <v>192</v>
      </c>
    </row>
    <row r="84" spans="1:18" x14ac:dyDescent="0.25">
      <c r="C84" s="1" t="s">
        <v>193</v>
      </c>
    </row>
    <row r="85" spans="1:18" x14ac:dyDescent="0.25">
      <c r="C85" s="1" t="s">
        <v>194</v>
      </c>
    </row>
    <row r="86" spans="1:18" x14ac:dyDescent="0.25">
      <c r="B86" s="1" t="s">
        <v>19</v>
      </c>
      <c r="C86" s="1" t="s">
        <v>131</v>
      </c>
    </row>
    <row r="87" spans="1:18" x14ac:dyDescent="0.25">
      <c r="C87" s="1" t="s">
        <v>155</v>
      </c>
      <c r="R87" s="1" t="s">
        <v>156</v>
      </c>
    </row>
    <row r="88" spans="1:18" x14ac:dyDescent="0.25">
      <c r="C88" s="1" t="s">
        <v>180</v>
      </c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8" x14ac:dyDescent="0.25">
      <c r="B89" s="1" t="s">
        <v>96</v>
      </c>
      <c r="C89" s="1" t="s">
        <v>92</v>
      </c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8" x14ac:dyDescent="0.25">
      <c r="A90" s="1">
        <v>17</v>
      </c>
      <c r="B90" s="1" t="s">
        <v>6</v>
      </c>
      <c r="C90" s="1" t="s">
        <v>192</v>
      </c>
    </row>
    <row r="91" spans="1:18" x14ac:dyDescent="0.25">
      <c r="C91" s="1" t="s">
        <v>193</v>
      </c>
    </row>
    <row r="92" spans="1:18" x14ac:dyDescent="0.25">
      <c r="C92" s="1" t="s">
        <v>195</v>
      </c>
    </row>
    <row r="93" spans="1:18" x14ac:dyDescent="0.25">
      <c r="B93" s="1" t="s">
        <v>19</v>
      </c>
      <c r="C93" s="1" t="s">
        <v>104</v>
      </c>
      <c r="Q93" s="1" t="s">
        <v>244</v>
      </c>
      <c r="R93" s="1" t="s">
        <v>290</v>
      </c>
    </row>
    <row r="94" spans="1:18" x14ac:dyDescent="0.25">
      <c r="B94" s="1" t="s">
        <v>96</v>
      </c>
      <c r="C94" s="1" t="s">
        <v>92</v>
      </c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8" x14ac:dyDescent="0.25">
      <c r="A95" s="1">
        <v>18</v>
      </c>
      <c r="B95" s="1" t="s">
        <v>6</v>
      </c>
      <c r="C95" s="1" t="s">
        <v>93</v>
      </c>
    </row>
    <row r="96" spans="1:18" x14ac:dyDescent="0.25">
      <c r="C96" s="1" t="s">
        <v>198</v>
      </c>
    </row>
    <row r="97" spans="1:18" x14ac:dyDescent="0.25">
      <c r="B97" s="1" t="s">
        <v>19</v>
      </c>
      <c r="C97" s="1" t="s">
        <v>249</v>
      </c>
      <c r="R97" s="1" t="s">
        <v>143</v>
      </c>
    </row>
    <row r="98" spans="1:18" x14ac:dyDescent="0.25">
      <c r="B98" s="1" t="s">
        <v>96</v>
      </c>
      <c r="C98" s="1" t="s">
        <v>92</v>
      </c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8" x14ac:dyDescent="0.25">
      <c r="A99" s="1">
        <v>19</v>
      </c>
      <c r="B99" s="1" t="s">
        <v>6</v>
      </c>
      <c r="C99" s="1" t="s">
        <v>192</v>
      </c>
    </row>
    <row r="100" spans="1:18" x14ac:dyDescent="0.25">
      <c r="C100" s="1" t="s">
        <v>193</v>
      </c>
    </row>
    <row r="101" spans="1:18" x14ac:dyDescent="0.25">
      <c r="C101" s="1" t="s">
        <v>197</v>
      </c>
    </row>
    <row r="102" spans="1:18" x14ac:dyDescent="0.25">
      <c r="C102" s="1" t="s">
        <v>220</v>
      </c>
    </row>
    <row r="103" spans="1:18" x14ac:dyDescent="0.25">
      <c r="C103" s="1" t="s">
        <v>180</v>
      </c>
      <c r="P103" s="1" t="s">
        <v>221</v>
      </c>
    </row>
    <row r="104" spans="1:18" x14ac:dyDescent="0.25">
      <c r="B104" s="1" t="s">
        <v>19</v>
      </c>
      <c r="C104" s="1" t="s">
        <v>297</v>
      </c>
    </row>
    <row r="105" spans="1:18" x14ac:dyDescent="0.25">
      <c r="B105" s="1" t="s">
        <v>96</v>
      </c>
      <c r="C105" s="1" t="s">
        <v>92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8" x14ac:dyDescent="0.25">
      <c r="A106" s="1">
        <v>20</v>
      </c>
      <c r="B106" s="1" t="s">
        <v>6</v>
      </c>
      <c r="C106" s="1" t="s">
        <v>249</v>
      </c>
      <c r="R106" s="1" t="s">
        <v>261</v>
      </c>
    </row>
    <row r="107" spans="1:18" x14ac:dyDescent="0.25">
      <c r="B107" s="1" t="s">
        <v>19</v>
      </c>
      <c r="C107" s="1" t="s">
        <v>234</v>
      </c>
    </row>
    <row r="108" spans="1:18" x14ac:dyDescent="0.25">
      <c r="C108" s="1" t="s">
        <v>129</v>
      </c>
      <c r="R108" s="1" t="s">
        <v>139</v>
      </c>
    </row>
    <row r="109" spans="1:18" x14ac:dyDescent="0.25">
      <c r="B109" s="1" t="s">
        <v>96</v>
      </c>
      <c r="C109" s="1" t="s">
        <v>92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8" x14ac:dyDescent="0.25">
      <c r="A110" s="1">
        <v>21</v>
      </c>
      <c r="B110" s="1" t="s">
        <v>6</v>
      </c>
      <c r="C110" s="1" t="s">
        <v>247</v>
      </c>
    </row>
    <row r="111" spans="1:18" x14ac:dyDescent="0.25">
      <c r="C111" s="1" t="s">
        <v>250</v>
      </c>
      <c r="D111" s="2">
        <v>1</v>
      </c>
    </row>
    <row r="112" spans="1:18" x14ac:dyDescent="0.25">
      <c r="B112" s="1" t="s">
        <v>19</v>
      </c>
      <c r="C112" s="1" t="s">
        <v>127</v>
      </c>
    </row>
    <row r="113" spans="1:18" x14ac:dyDescent="0.25">
      <c r="C113" s="1" t="s">
        <v>128</v>
      </c>
      <c r="R113" s="1" t="s">
        <v>138</v>
      </c>
    </row>
    <row r="114" spans="1:18" x14ac:dyDescent="0.25">
      <c r="B114" s="1" t="s">
        <v>96</v>
      </c>
      <c r="C114" s="1" t="s">
        <v>92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8" x14ac:dyDescent="0.25">
      <c r="C115" s="1" t="s">
        <v>267</v>
      </c>
    </row>
    <row r="116" spans="1:18" x14ac:dyDescent="0.25">
      <c r="A116" s="1">
        <v>22</v>
      </c>
      <c r="B116" s="1" t="s">
        <v>6</v>
      </c>
      <c r="C116" s="1" t="s">
        <v>225</v>
      </c>
      <c r="R116" s="1" t="s">
        <v>226</v>
      </c>
    </row>
    <row r="117" spans="1:18" x14ac:dyDescent="0.25">
      <c r="B117" s="1" t="s">
        <v>19</v>
      </c>
      <c r="C117" s="1" t="s">
        <v>199</v>
      </c>
    </row>
    <row r="118" spans="1:18" x14ac:dyDescent="0.25">
      <c r="C118" s="1" t="s">
        <v>222</v>
      </c>
    </row>
    <row r="119" spans="1:18" x14ac:dyDescent="0.25">
      <c r="B119" s="1" t="s">
        <v>96</v>
      </c>
      <c r="C119" s="1" t="s">
        <v>92</v>
      </c>
    </row>
    <row r="120" spans="1:18" x14ac:dyDescent="0.25">
      <c r="A120" s="1">
        <v>23</v>
      </c>
      <c r="B120" s="1" t="s">
        <v>6</v>
      </c>
      <c r="C120" s="1" t="s">
        <v>108</v>
      </c>
    </row>
    <row r="121" spans="1:18" x14ac:dyDescent="0.25">
      <c r="C121" s="1" t="s">
        <v>109</v>
      </c>
      <c r="N121" s="1" t="s">
        <v>202</v>
      </c>
      <c r="P121" s="1" t="s">
        <v>204</v>
      </c>
    </row>
    <row r="122" spans="1:18" x14ac:dyDescent="0.25">
      <c r="C122" s="1" t="s">
        <v>205</v>
      </c>
      <c r="P122" s="1" t="s">
        <v>207</v>
      </c>
    </row>
    <row r="123" spans="1:18" x14ac:dyDescent="0.25">
      <c r="B123" s="1" t="s">
        <v>19</v>
      </c>
      <c r="C123" s="1" t="s">
        <v>206</v>
      </c>
    </row>
    <row r="124" spans="1:18" x14ac:dyDescent="0.25">
      <c r="C124" s="1" t="s">
        <v>208</v>
      </c>
    </row>
    <row r="125" spans="1:18" x14ac:dyDescent="0.25">
      <c r="B125" s="1" t="s">
        <v>96</v>
      </c>
      <c r="C125" s="1" t="s">
        <v>92</v>
      </c>
    </row>
    <row r="126" spans="1:18" x14ac:dyDescent="0.25">
      <c r="A126" s="1">
        <v>24</v>
      </c>
      <c r="B126" s="1" t="s">
        <v>6</v>
      </c>
      <c r="C126" s="1" t="s">
        <v>209</v>
      </c>
    </row>
    <row r="127" spans="1:18" x14ac:dyDescent="0.25">
      <c r="C127" s="1" t="s">
        <v>210</v>
      </c>
    </row>
    <row r="128" spans="1:18" x14ac:dyDescent="0.25">
      <c r="B128" s="1" t="s">
        <v>19</v>
      </c>
      <c r="C128" s="1" t="s">
        <v>218</v>
      </c>
      <c r="N128" s="1" t="s">
        <v>211</v>
      </c>
      <c r="R128" s="1" t="s">
        <v>215</v>
      </c>
    </row>
    <row r="129" spans="1:18" x14ac:dyDescent="0.25">
      <c r="B129" s="1" t="s">
        <v>96</v>
      </c>
      <c r="C129" s="1" t="s">
        <v>92</v>
      </c>
    </row>
    <row r="130" spans="1:18" x14ac:dyDescent="0.25">
      <c r="A130" s="1">
        <v>25</v>
      </c>
      <c r="B130" s="1" t="s">
        <v>6</v>
      </c>
      <c r="C130" s="1" t="s">
        <v>209</v>
      </c>
    </row>
    <row r="131" spans="1:18" x14ac:dyDescent="0.25">
      <c r="C131" s="1" t="s">
        <v>212</v>
      </c>
      <c r="R131" s="1" t="s">
        <v>214</v>
      </c>
    </row>
    <row r="132" spans="1:18" x14ac:dyDescent="0.25">
      <c r="C132" s="1" t="s">
        <v>352</v>
      </c>
      <c r="D132" s="2">
        <v>1</v>
      </c>
      <c r="N132" s="1" t="s">
        <v>216</v>
      </c>
      <c r="R132" s="1" t="s">
        <v>217</v>
      </c>
    </row>
    <row r="133" spans="1:18" x14ac:dyDescent="0.25">
      <c r="C133" s="1" t="s">
        <v>256</v>
      </c>
    </row>
    <row r="134" spans="1:18" x14ac:dyDescent="0.25">
      <c r="B134" s="1" t="s">
        <v>19</v>
      </c>
      <c r="C134" s="1" t="s">
        <v>124</v>
      </c>
      <c r="R134" s="1" t="s">
        <v>248</v>
      </c>
    </row>
    <row r="135" spans="1:18" x14ac:dyDescent="0.25">
      <c r="B135" s="1" t="s">
        <v>96</v>
      </c>
      <c r="C135" s="1" t="s">
        <v>92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8" x14ac:dyDescent="0.25">
      <c r="C136" s="1" t="s">
        <v>267</v>
      </c>
    </row>
    <row r="137" spans="1:18" x14ac:dyDescent="0.25">
      <c r="A137" s="1">
        <v>26</v>
      </c>
      <c r="B137" s="1" t="s">
        <v>6</v>
      </c>
      <c r="C137" s="1" t="s">
        <v>251</v>
      </c>
    </row>
    <row r="138" spans="1:18" x14ac:dyDescent="0.25">
      <c r="C138" s="1" t="s">
        <v>252</v>
      </c>
      <c r="Q138" s="1" t="s">
        <v>253</v>
      </c>
    </row>
    <row r="139" spans="1:18" x14ac:dyDescent="0.25">
      <c r="B139" s="1" t="s">
        <v>19</v>
      </c>
      <c r="C139" s="1" t="s">
        <v>219</v>
      </c>
    </row>
    <row r="140" spans="1:18" x14ac:dyDescent="0.25">
      <c r="C140" s="1" t="s">
        <v>353</v>
      </c>
    </row>
    <row r="141" spans="1:18" x14ac:dyDescent="0.25">
      <c r="B141" s="1" t="s">
        <v>96</v>
      </c>
      <c r="C141" s="1" t="s">
        <v>92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8" x14ac:dyDescent="0.25">
      <c r="A142" s="1">
        <v>27</v>
      </c>
      <c r="B142" s="1" t="s">
        <v>6</v>
      </c>
      <c r="C142" s="1" t="s">
        <v>206</v>
      </c>
    </row>
    <row r="143" spans="1:18" x14ac:dyDescent="0.25">
      <c r="C143" s="1" t="s">
        <v>223</v>
      </c>
      <c r="R143" s="1" t="s">
        <v>224</v>
      </c>
    </row>
    <row r="144" spans="1:18" x14ac:dyDescent="0.25">
      <c r="B144" s="1" t="s">
        <v>19</v>
      </c>
      <c r="C144" s="1" t="s">
        <v>127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8" x14ac:dyDescent="0.25">
      <c r="C145" s="1" t="s">
        <v>262</v>
      </c>
    </row>
    <row r="146" spans="1:18" x14ac:dyDescent="0.25">
      <c r="C146" s="1" t="s">
        <v>280</v>
      </c>
      <c r="R146" s="1" t="s">
        <v>196</v>
      </c>
    </row>
    <row r="147" spans="1:18" x14ac:dyDescent="0.25">
      <c r="B147" s="1" t="s">
        <v>96</v>
      </c>
      <c r="C147" s="1" t="s">
        <v>92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8" x14ac:dyDescent="0.25">
      <c r="A148" s="1">
        <v>28</v>
      </c>
      <c r="B148" s="1" t="s">
        <v>6</v>
      </c>
      <c r="C148" s="1" t="s">
        <v>258</v>
      </c>
    </row>
    <row r="149" spans="1:18" x14ac:dyDescent="0.25">
      <c r="C149" s="1" t="s">
        <v>259</v>
      </c>
    </row>
    <row r="150" spans="1:18" x14ac:dyDescent="0.25">
      <c r="C150" s="1" t="s">
        <v>354</v>
      </c>
      <c r="D150" s="2">
        <v>1</v>
      </c>
      <c r="E150" s="2">
        <v>1</v>
      </c>
    </row>
    <row r="151" spans="1:18" x14ac:dyDescent="0.25">
      <c r="B151" s="1" t="s">
        <v>19</v>
      </c>
      <c r="C151" s="1" t="s">
        <v>124</v>
      </c>
    </row>
    <row r="152" spans="1:18" x14ac:dyDescent="0.25">
      <c r="C152" s="1" t="s">
        <v>334</v>
      </c>
      <c r="P152" s="1" t="s">
        <v>335</v>
      </c>
    </row>
    <row r="153" spans="1:18" x14ac:dyDescent="0.25">
      <c r="B153" s="1" t="s">
        <v>96</v>
      </c>
      <c r="C153" s="1" t="s">
        <v>92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8" x14ac:dyDescent="0.25">
      <c r="A154" s="1">
        <v>29</v>
      </c>
      <c r="B154" s="1" t="s">
        <v>6</v>
      </c>
      <c r="C154" s="1" t="s">
        <v>247</v>
      </c>
    </row>
    <row r="155" spans="1:18" x14ac:dyDescent="0.25">
      <c r="C155" s="1" t="s">
        <v>300</v>
      </c>
      <c r="I155" s="2">
        <v>1</v>
      </c>
    </row>
    <row r="156" spans="1:18" x14ac:dyDescent="0.25">
      <c r="C156" s="1" t="s">
        <v>357</v>
      </c>
      <c r="D156" s="2">
        <v>1</v>
      </c>
      <c r="E156" s="2"/>
      <c r="F156" s="2"/>
      <c r="G156" s="2"/>
      <c r="H156" s="2"/>
      <c r="I156" s="2"/>
      <c r="J156" s="2"/>
      <c r="K156" s="2"/>
      <c r="L156" s="2"/>
      <c r="M156" s="2"/>
    </row>
    <row r="157" spans="1:18" x14ac:dyDescent="0.25">
      <c r="B157" s="1" t="s">
        <v>19</v>
      </c>
      <c r="C157" s="1" t="s">
        <v>336</v>
      </c>
    </row>
    <row r="158" spans="1:18" x14ac:dyDescent="0.25">
      <c r="C158" s="1" t="s">
        <v>337</v>
      </c>
    </row>
    <row r="159" spans="1:18" x14ac:dyDescent="0.25">
      <c r="B159" s="1" t="s">
        <v>96</v>
      </c>
      <c r="C159" s="1" t="s">
        <v>92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8" x14ac:dyDescent="0.25">
      <c r="A160" s="1">
        <v>30</v>
      </c>
      <c r="B160" s="1" t="s">
        <v>6</v>
      </c>
      <c r="C160" s="1" t="s">
        <v>206</v>
      </c>
    </row>
    <row r="161" spans="1:18" x14ac:dyDescent="0.25">
      <c r="C161" s="1" t="s">
        <v>227</v>
      </c>
    </row>
    <row r="162" spans="1:18" x14ac:dyDescent="0.25">
      <c r="B162" s="1" t="s">
        <v>19</v>
      </c>
      <c r="C162" s="1" t="s">
        <v>431</v>
      </c>
      <c r="D162" s="2">
        <v>1</v>
      </c>
    </row>
    <row r="163" spans="1:18" x14ac:dyDescent="0.25">
      <c r="B163" s="1" t="s">
        <v>96</v>
      </c>
      <c r="C163" s="1" t="s">
        <v>92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8" x14ac:dyDescent="0.25">
      <c r="A164" s="1">
        <v>31</v>
      </c>
      <c r="B164" s="1" t="s">
        <v>6</v>
      </c>
      <c r="C164" s="1" t="s">
        <v>192</v>
      </c>
      <c r="N164" s="1" t="s">
        <v>271</v>
      </c>
    </row>
    <row r="165" spans="1:18" x14ac:dyDescent="0.25">
      <c r="B165" s="1" t="s">
        <v>19</v>
      </c>
      <c r="C165" s="1" t="s">
        <v>192</v>
      </c>
    </row>
    <row r="166" spans="1:18" x14ac:dyDescent="0.25">
      <c r="C166" s="1" t="s">
        <v>212</v>
      </c>
      <c r="N166" s="1" t="s">
        <v>273</v>
      </c>
      <c r="Q166" s="1" t="s">
        <v>272</v>
      </c>
      <c r="R166" s="1" t="s">
        <v>291</v>
      </c>
    </row>
    <row r="167" spans="1:18" x14ac:dyDescent="0.25">
      <c r="B167" s="1" t="s">
        <v>96</v>
      </c>
      <c r="C167" s="1" t="s">
        <v>92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8" x14ac:dyDescent="0.25">
      <c r="A168" s="1">
        <v>32</v>
      </c>
      <c r="B168" s="1" t="s">
        <v>6</v>
      </c>
      <c r="C168" s="1" t="s">
        <v>206</v>
      </c>
    </row>
    <row r="169" spans="1:18" x14ac:dyDescent="0.25">
      <c r="C169" s="1" t="s">
        <v>227</v>
      </c>
      <c r="R169" s="1" t="s">
        <v>228</v>
      </c>
    </row>
    <row r="170" spans="1:18" x14ac:dyDescent="0.25">
      <c r="B170" s="1" t="s">
        <v>19</v>
      </c>
      <c r="C170" s="1" t="s">
        <v>192</v>
      </c>
      <c r="N170" s="1" t="s">
        <v>301</v>
      </c>
    </row>
    <row r="171" spans="1:18" x14ac:dyDescent="0.25">
      <c r="C171" s="1" t="s">
        <v>302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8" x14ac:dyDescent="0.25">
      <c r="B172" s="1" t="s">
        <v>96</v>
      </c>
      <c r="C172" s="1" t="s">
        <v>92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8" x14ac:dyDescent="0.25">
      <c r="C173" s="1" t="s">
        <v>267</v>
      </c>
      <c r="R173" s="1" t="s">
        <v>356</v>
      </c>
    </row>
    <row r="174" spans="1:18" x14ac:dyDescent="0.25">
      <c r="A174" s="1">
        <v>33</v>
      </c>
      <c r="B174" s="1" t="s">
        <v>6</v>
      </c>
      <c r="C174" s="1" t="s">
        <v>307</v>
      </c>
      <c r="P174" s="1" t="s">
        <v>315</v>
      </c>
    </row>
    <row r="175" spans="1:18" x14ac:dyDescent="0.25">
      <c r="C175" s="1" t="s">
        <v>316</v>
      </c>
    </row>
    <row r="176" spans="1:18" x14ac:dyDescent="0.25">
      <c r="C176" s="1" t="s">
        <v>408</v>
      </c>
      <c r="R176" s="1" t="s">
        <v>318</v>
      </c>
    </row>
    <row r="177" spans="1:18" x14ac:dyDescent="0.25">
      <c r="B177" s="1" t="s">
        <v>19</v>
      </c>
      <c r="C177" s="1" t="s">
        <v>355</v>
      </c>
      <c r="Q177" s="1" t="s">
        <v>320</v>
      </c>
    </row>
    <row r="178" spans="1:18" x14ac:dyDescent="0.25">
      <c r="B178" s="1" t="s">
        <v>96</v>
      </c>
      <c r="C178" s="1" t="s">
        <v>92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8" x14ac:dyDescent="0.25">
      <c r="A179" s="1">
        <v>34</v>
      </c>
      <c r="B179" s="1" t="s">
        <v>6</v>
      </c>
      <c r="C179" s="1" t="s">
        <v>293</v>
      </c>
      <c r="O179" s="1" t="s">
        <v>331</v>
      </c>
    </row>
    <row r="180" spans="1:18" x14ac:dyDescent="0.25">
      <c r="B180" s="1" t="s">
        <v>19</v>
      </c>
      <c r="C180" s="1" t="s">
        <v>127</v>
      </c>
    </row>
    <row r="181" spans="1:18" x14ac:dyDescent="0.25">
      <c r="C181" s="1" t="s">
        <v>263</v>
      </c>
      <c r="J181" s="2">
        <v>1</v>
      </c>
      <c r="R181" s="1" t="s">
        <v>264</v>
      </c>
    </row>
    <row r="182" spans="1:18" x14ac:dyDescent="0.25">
      <c r="B182" s="1" t="s">
        <v>96</v>
      </c>
      <c r="C182" s="1" t="s">
        <v>92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8" x14ac:dyDescent="0.25">
      <c r="A183" s="1">
        <v>35</v>
      </c>
      <c r="B183" s="1" t="s">
        <v>6</v>
      </c>
      <c r="C183" s="1" t="s">
        <v>206</v>
      </c>
    </row>
    <row r="184" spans="1:18" x14ac:dyDescent="0.25">
      <c r="C184" s="1" t="s">
        <v>274</v>
      </c>
    </row>
    <row r="185" spans="1:18" x14ac:dyDescent="0.25">
      <c r="C185" s="1" t="s">
        <v>275</v>
      </c>
      <c r="D185" s="2">
        <v>1</v>
      </c>
      <c r="R185" s="1" t="s">
        <v>277</v>
      </c>
    </row>
    <row r="186" spans="1:18" x14ac:dyDescent="0.25">
      <c r="C186" s="1" t="s">
        <v>279</v>
      </c>
      <c r="D186" s="2"/>
      <c r="E186" s="2"/>
      <c r="R186" s="1" t="s">
        <v>278</v>
      </c>
    </row>
    <row r="187" spans="1:18" x14ac:dyDescent="0.25">
      <c r="B187" s="1" t="s">
        <v>19</v>
      </c>
      <c r="C187" s="1" t="s">
        <v>127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8" x14ac:dyDescent="0.25">
      <c r="C188" s="1" t="s">
        <v>295</v>
      </c>
      <c r="R188" s="1" t="s">
        <v>296</v>
      </c>
    </row>
    <row r="189" spans="1:18" x14ac:dyDescent="0.25">
      <c r="B189" s="1" t="s">
        <v>96</v>
      </c>
      <c r="C189" s="1" t="s">
        <v>92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8" x14ac:dyDescent="0.25">
      <c r="A190" s="1">
        <v>36</v>
      </c>
      <c r="B190" s="1" t="s">
        <v>6</v>
      </c>
      <c r="C190" s="1" t="s">
        <v>108</v>
      </c>
    </row>
    <row r="191" spans="1:18" x14ac:dyDescent="0.25">
      <c r="C191" s="1" t="s">
        <v>328</v>
      </c>
    </row>
    <row r="192" spans="1:18" x14ac:dyDescent="0.25">
      <c r="B192" s="1" t="s">
        <v>19</v>
      </c>
      <c r="C192" s="1" t="s">
        <v>236</v>
      </c>
    </row>
    <row r="193" spans="1:18" x14ac:dyDescent="0.25">
      <c r="C193" s="1" t="s">
        <v>381</v>
      </c>
      <c r="R193" s="1" t="s">
        <v>382</v>
      </c>
    </row>
    <row r="194" spans="1:18" x14ac:dyDescent="0.25">
      <c r="C194" s="1" t="s">
        <v>240</v>
      </c>
    </row>
    <row r="195" spans="1:18" x14ac:dyDescent="0.25">
      <c r="B195" s="1" t="s">
        <v>96</v>
      </c>
      <c r="C195" s="1" t="s">
        <v>92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8" x14ac:dyDescent="0.25">
      <c r="A196" s="1">
        <v>37</v>
      </c>
      <c r="B196" s="1" t="s">
        <v>6</v>
      </c>
      <c r="C196" s="1" t="s">
        <v>108</v>
      </c>
    </row>
    <row r="197" spans="1:18" x14ac:dyDescent="0.25">
      <c r="C197" s="1" t="s">
        <v>330</v>
      </c>
      <c r="O197" s="1" t="s">
        <v>332</v>
      </c>
    </row>
    <row r="198" spans="1:18" x14ac:dyDescent="0.25">
      <c r="B198" s="1" t="s">
        <v>19</v>
      </c>
      <c r="C198" s="1" t="s">
        <v>108</v>
      </c>
    </row>
    <row r="199" spans="1:18" x14ac:dyDescent="0.25">
      <c r="C199" s="1" t="s">
        <v>257</v>
      </c>
    </row>
    <row r="200" spans="1:18" x14ac:dyDescent="0.25">
      <c r="B200" s="1" t="s">
        <v>96</v>
      </c>
      <c r="C200" s="1" t="s">
        <v>92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8" x14ac:dyDescent="0.25">
      <c r="A201" s="1">
        <v>38</v>
      </c>
      <c r="B201" s="1" t="s">
        <v>6</v>
      </c>
      <c r="C201" s="1" t="s">
        <v>209</v>
      </c>
    </row>
    <row r="202" spans="1:18" x14ac:dyDescent="0.25">
      <c r="C202" s="1" t="s">
        <v>358</v>
      </c>
      <c r="D202" s="2">
        <v>1</v>
      </c>
    </row>
    <row r="203" spans="1:18" x14ac:dyDescent="0.25">
      <c r="C203" s="1" t="s">
        <v>333</v>
      </c>
      <c r="O203" s="1" t="s">
        <v>332</v>
      </c>
    </row>
    <row r="204" spans="1:18" x14ac:dyDescent="0.25">
      <c r="B204" s="1" t="s">
        <v>19</v>
      </c>
      <c r="C204" s="1" t="s">
        <v>336</v>
      </c>
    </row>
    <row r="205" spans="1:18" x14ac:dyDescent="0.25">
      <c r="C205" s="1" t="s">
        <v>338</v>
      </c>
    </row>
    <row r="206" spans="1:18" x14ac:dyDescent="0.25">
      <c r="C206" s="1" t="s">
        <v>339</v>
      </c>
    </row>
    <row r="207" spans="1:18" x14ac:dyDescent="0.25">
      <c r="C207" s="1" t="s">
        <v>340</v>
      </c>
      <c r="R207" s="1" t="s">
        <v>341</v>
      </c>
    </row>
    <row r="208" spans="1:18" x14ac:dyDescent="0.25">
      <c r="B208" s="1" t="s">
        <v>96</v>
      </c>
      <c r="C208" s="1" t="s">
        <v>92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8" x14ac:dyDescent="0.25">
      <c r="A209" s="1">
        <v>39</v>
      </c>
      <c r="B209" s="1" t="s">
        <v>6</v>
      </c>
      <c r="C209" s="1" t="s">
        <v>251</v>
      </c>
    </row>
    <row r="210" spans="1:18" x14ac:dyDescent="0.25">
      <c r="C210" s="1" t="s">
        <v>255</v>
      </c>
    </row>
    <row r="211" spans="1:18" x14ac:dyDescent="0.25">
      <c r="B211" s="1" t="s">
        <v>19</v>
      </c>
      <c r="C211" s="1" t="s">
        <v>336</v>
      </c>
    </row>
    <row r="212" spans="1:18" x14ac:dyDescent="0.25">
      <c r="C212" s="1" t="s">
        <v>342</v>
      </c>
      <c r="Q212" s="1" t="s">
        <v>344</v>
      </c>
      <c r="R212" s="1" t="s">
        <v>343</v>
      </c>
    </row>
    <row r="213" spans="1:18" x14ac:dyDescent="0.25">
      <c r="B213" s="1" t="s">
        <v>96</v>
      </c>
      <c r="C213" s="1" t="s">
        <v>92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8" x14ac:dyDescent="0.25">
      <c r="C214" s="1" t="s">
        <v>267</v>
      </c>
    </row>
    <row r="215" spans="1:18" x14ac:dyDescent="0.25">
      <c r="A215" s="1">
        <v>40</v>
      </c>
      <c r="B215" s="1" t="s">
        <v>6</v>
      </c>
      <c r="C215" s="1" t="s">
        <v>293</v>
      </c>
    </row>
    <row r="216" spans="1:18" x14ac:dyDescent="0.25">
      <c r="C216" s="1" t="s">
        <v>180</v>
      </c>
    </row>
    <row r="217" spans="1:18" x14ac:dyDescent="0.25">
      <c r="C217" s="1" t="s">
        <v>345</v>
      </c>
      <c r="O217" s="1" t="s">
        <v>347</v>
      </c>
      <c r="R217" s="1" t="s">
        <v>346</v>
      </c>
    </row>
    <row r="218" spans="1:18" x14ac:dyDescent="0.25">
      <c r="B218" s="1" t="s">
        <v>19</v>
      </c>
      <c r="C218" s="1" t="s">
        <v>260</v>
      </c>
    </row>
    <row r="219" spans="1:18" x14ac:dyDescent="0.25">
      <c r="B219" s="1" t="s">
        <v>96</v>
      </c>
      <c r="C219" s="1" t="s">
        <v>92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8" x14ac:dyDescent="0.25">
      <c r="A220" s="1">
        <v>41</v>
      </c>
      <c r="B220" s="1" t="s">
        <v>6</v>
      </c>
      <c r="C220" s="1" t="s">
        <v>359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8" x14ac:dyDescent="0.25">
      <c r="C221" s="1" t="s">
        <v>108</v>
      </c>
    </row>
    <row r="222" spans="1:18" x14ac:dyDescent="0.25">
      <c r="C222" s="1" t="s">
        <v>387</v>
      </c>
    </row>
    <row r="223" spans="1:18" x14ac:dyDescent="0.25">
      <c r="B223" s="1" t="s">
        <v>19</v>
      </c>
      <c r="C223" s="1" t="s">
        <v>124</v>
      </c>
      <c r="R223" s="1" t="s">
        <v>367</v>
      </c>
    </row>
    <row r="224" spans="1:18" x14ac:dyDescent="0.25">
      <c r="C224" s="1" t="s">
        <v>366</v>
      </c>
      <c r="R224" s="1" t="s">
        <v>368</v>
      </c>
    </row>
    <row r="225" spans="1:18" x14ac:dyDescent="0.25">
      <c r="B225" s="1" t="s">
        <v>96</v>
      </c>
      <c r="C225" s="1" t="s">
        <v>92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8" x14ac:dyDescent="0.25">
      <c r="A226" s="1">
        <v>42</v>
      </c>
      <c r="B226" s="1" t="s">
        <v>6</v>
      </c>
      <c r="C226" s="1" t="s">
        <v>369</v>
      </c>
    </row>
    <row r="227" spans="1:18" x14ac:dyDescent="0.25">
      <c r="C227" s="1" t="s">
        <v>370</v>
      </c>
      <c r="R227" s="1" t="s">
        <v>375</v>
      </c>
    </row>
    <row r="228" spans="1:18" x14ac:dyDescent="0.25">
      <c r="C228" s="1" t="s">
        <v>371</v>
      </c>
      <c r="P228" s="1" t="s">
        <v>373</v>
      </c>
      <c r="Q228" s="1" t="s">
        <v>372</v>
      </c>
      <c r="R228" s="1" t="s">
        <v>390</v>
      </c>
    </row>
    <row r="229" spans="1:18" x14ac:dyDescent="0.25">
      <c r="B229" s="1" t="s">
        <v>19</v>
      </c>
      <c r="C229" s="1" t="s">
        <v>383</v>
      </c>
      <c r="R229" s="1" t="s">
        <v>384</v>
      </c>
    </row>
    <row r="230" spans="1:18" x14ac:dyDescent="0.25">
      <c r="C230" s="1" t="s">
        <v>91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8" x14ac:dyDescent="0.25">
      <c r="C231" s="1" t="s">
        <v>240</v>
      </c>
    </row>
    <row r="232" spans="1:18" x14ac:dyDescent="0.25">
      <c r="C232" s="1" t="s">
        <v>374</v>
      </c>
      <c r="D232" s="2">
        <v>1</v>
      </c>
      <c r="R232" s="1" t="s">
        <v>376</v>
      </c>
    </row>
    <row r="233" spans="1:18" x14ac:dyDescent="0.25">
      <c r="B233" s="1" t="s">
        <v>96</v>
      </c>
      <c r="C233" s="1" t="s">
        <v>92</v>
      </c>
    </row>
    <row r="234" spans="1:18" x14ac:dyDescent="0.25">
      <c r="A234" s="1">
        <v>43</v>
      </c>
      <c r="B234" s="1" t="s">
        <v>6</v>
      </c>
      <c r="C234" s="1" t="s">
        <v>377</v>
      </c>
      <c r="R234" s="1" t="s">
        <v>378</v>
      </c>
    </row>
    <row r="235" spans="1:18" x14ac:dyDescent="0.25">
      <c r="B235" s="1" t="s">
        <v>96</v>
      </c>
      <c r="C235" s="1" t="s">
        <v>92</v>
      </c>
    </row>
    <row r="236" spans="1:18" x14ac:dyDescent="0.25">
      <c r="A236" s="1">
        <v>44</v>
      </c>
      <c r="B236" s="1" t="s">
        <v>6</v>
      </c>
      <c r="C236" s="1" t="s">
        <v>247</v>
      </c>
    </row>
    <row r="237" spans="1:18" x14ac:dyDescent="0.25">
      <c r="C237" s="1" t="s">
        <v>385</v>
      </c>
    </row>
    <row r="238" spans="1:18" x14ac:dyDescent="0.25">
      <c r="C238" s="1" t="s">
        <v>386</v>
      </c>
    </row>
    <row r="239" spans="1:18" x14ac:dyDescent="0.25">
      <c r="B239" s="1" t="s">
        <v>19</v>
      </c>
      <c r="C239" s="1" t="s">
        <v>219</v>
      </c>
    </row>
    <row r="240" spans="1:18" x14ac:dyDescent="0.25">
      <c r="B240" s="1" t="s">
        <v>96</v>
      </c>
      <c r="C240" s="1" t="s">
        <v>92</v>
      </c>
    </row>
    <row r="241" spans="1:18" x14ac:dyDescent="0.25">
      <c r="A241" s="1">
        <v>45</v>
      </c>
      <c r="B241" s="1" t="s">
        <v>6</v>
      </c>
      <c r="C241" s="1" t="s">
        <v>379</v>
      </c>
    </row>
    <row r="242" spans="1:18" x14ac:dyDescent="0.25">
      <c r="C242" s="1" t="s">
        <v>380</v>
      </c>
    </row>
    <row r="243" spans="1:18" x14ac:dyDescent="0.25">
      <c r="B243" s="1" t="s">
        <v>19</v>
      </c>
      <c r="C243" s="1" t="s">
        <v>268</v>
      </c>
    </row>
    <row r="244" spans="1:18" x14ac:dyDescent="0.25">
      <c r="C244" s="1" t="s">
        <v>282</v>
      </c>
    </row>
    <row r="245" spans="1:18" x14ac:dyDescent="0.25">
      <c r="C245" s="1" t="s">
        <v>283</v>
      </c>
      <c r="R245" s="1" t="s">
        <v>284</v>
      </c>
    </row>
    <row r="246" spans="1:18" x14ac:dyDescent="0.25">
      <c r="B246" s="1" t="s">
        <v>96</v>
      </c>
      <c r="C246" s="1" t="s">
        <v>92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8" x14ac:dyDescent="0.25">
      <c r="A247" s="1">
        <v>46</v>
      </c>
      <c r="B247" s="1" t="s">
        <v>6</v>
      </c>
      <c r="C247" s="1" t="s">
        <v>260</v>
      </c>
    </row>
    <row r="248" spans="1:18" x14ac:dyDescent="0.25">
      <c r="B248" s="1" t="s">
        <v>19</v>
      </c>
      <c r="C248" s="1" t="s">
        <v>125</v>
      </c>
    </row>
    <row r="249" spans="1:18" x14ac:dyDescent="0.25">
      <c r="C249" s="1" t="s">
        <v>126</v>
      </c>
      <c r="R249" s="1" t="s">
        <v>137</v>
      </c>
    </row>
    <row r="250" spans="1:18" x14ac:dyDescent="0.25">
      <c r="C250" s="1" t="s">
        <v>182</v>
      </c>
    </row>
    <row r="251" spans="1:18" x14ac:dyDescent="0.25">
      <c r="B251" s="1" t="s">
        <v>96</v>
      </c>
      <c r="C251" s="1" t="s">
        <v>92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8" x14ac:dyDescent="0.25">
      <c r="A252" s="1">
        <v>47</v>
      </c>
      <c r="B252" s="1" t="s">
        <v>6</v>
      </c>
      <c r="C252" s="1" t="s">
        <v>432</v>
      </c>
    </row>
    <row r="253" spans="1:18" x14ac:dyDescent="0.25">
      <c r="B253" s="1" t="s">
        <v>19</v>
      </c>
      <c r="C253" s="1" t="s">
        <v>297</v>
      </c>
    </row>
    <row r="254" spans="1:18" x14ac:dyDescent="0.25">
      <c r="C254" s="1" t="s">
        <v>182</v>
      </c>
      <c r="R254" s="1" t="s">
        <v>319</v>
      </c>
    </row>
    <row r="255" spans="1:18" x14ac:dyDescent="0.25">
      <c r="B255" s="1" t="s">
        <v>96</v>
      </c>
      <c r="C255" s="1" t="s">
        <v>92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8" x14ac:dyDescent="0.25">
      <c r="C256" s="1" t="s">
        <v>267</v>
      </c>
    </row>
    <row r="257" spans="1:18" x14ac:dyDescent="0.25">
      <c r="A257" s="1">
        <v>48</v>
      </c>
      <c r="B257" s="1" t="s">
        <v>6</v>
      </c>
      <c r="C257" s="1" t="s">
        <v>260</v>
      </c>
    </row>
    <row r="258" spans="1:18" x14ac:dyDescent="0.25">
      <c r="B258" s="1" t="s">
        <v>19</v>
      </c>
      <c r="C258" s="1" t="s">
        <v>297</v>
      </c>
      <c r="R258" s="1" t="s">
        <v>329</v>
      </c>
    </row>
    <row r="259" spans="1:18" x14ac:dyDescent="0.25">
      <c r="B259" s="1" t="s">
        <v>96</v>
      </c>
      <c r="C259" s="1" t="s">
        <v>92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8" x14ac:dyDescent="0.25">
      <c r="A260" s="1">
        <v>49</v>
      </c>
      <c r="B260" s="1" t="s">
        <v>6</v>
      </c>
      <c r="C260" s="1" t="s">
        <v>388</v>
      </c>
    </row>
    <row r="261" spans="1:18" x14ac:dyDescent="0.25">
      <c r="C261" s="1" t="s">
        <v>247</v>
      </c>
    </row>
    <row r="262" spans="1:18" x14ac:dyDescent="0.25">
      <c r="C262" s="1" t="s">
        <v>385</v>
      </c>
      <c r="R262" s="1" t="s">
        <v>413</v>
      </c>
    </row>
    <row r="263" spans="1:18" x14ac:dyDescent="0.25">
      <c r="C263" s="1" t="s">
        <v>182</v>
      </c>
      <c r="E263" s="2"/>
      <c r="H263" s="2"/>
      <c r="M263" s="2">
        <v>1</v>
      </c>
    </row>
    <row r="264" spans="1:18" x14ac:dyDescent="0.25">
      <c r="B264" s="1" t="s">
        <v>19</v>
      </c>
      <c r="C264" s="1" t="s">
        <v>127</v>
      </c>
    </row>
    <row r="265" spans="1:18" x14ac:dyDescent="0.25">
      <c r="C265" s="1" t="s">
        <v>433</v>
      </c>
    </row>
    <row r="266" spans="1:18" x14ac:dyDescent="0.25">
      <c r="B266" s="1" t="s">
        <v>96</v>
      </c>
      <c r="C266" s="1" t="s">
        <v>92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8" x14ac:dyDescent="0.25">
      <c r="A267" s="1">
        <v>50</v>
      </c>
      <c r="B267" s="1" t="s">
        <v>6</v>
      </c>
      <c r="C267" s="1" t="s">
        <v>260</v>
      </c>
    </row>
    <row r="268" spans="1:18" x14ac:dyDescent="0.25">
      <c r="B268" s="1" t="s">
        <v>19</v>
      </c>
      <c r="C268" s="1" t="s">
        <v>116</v>
      </c>
    </row>
    <row r="269" spans="1:18" x14ac:dyDescent="0.25">
      <c r="C269" s="1" t="s">
        <v>91</v>
      </c>
      <c r="R269" s="1" t="s">
        <v>389</v>
      </c>
    </row>
    <row r="270" spans="1:18" x14ac:dyDescent="0.25">
      <c r="C270" s="1" t="s">
        <v>391</v>
      </c>
      <c r="K270" s="2">
        <v>1</v>
      </c>
    </row>
    <row r="271" spans="1:18" x14ac:dyDescent="0.25">
      <c r="C271" s="1" t="s">
        <v>392</v>
      </c>
      <c r="F271" s="2">
        <v>1</v>
      </c>
      <c r="R271" s="1" t="s">
        <v>393</v>
      </c>
    </row>
    <row r="272" spans="1:18" x14ac:dyDescent="0.25">
      <c r="C272" s="1" t="s">
        <v>279</v>
      </c>
      <c r="F272" s="2"/>
      <c r="R272" s="1" t="s">
        <v>394</v>
      </c>
    </row>
    <row r="273" spans="1:18" x14ac:dyDescent="0.25">
      <c r="B273" s="1" t="s">
        <v>96</v>
      </c>
      <c r="C273" s="1" t="s">
        <v>92</v>
      </c>
    </row>
    <row r="274" spans="1:18" x14ac:dyDescent="0.25">
      <c r="A274" s="1">
        <v>51</v>
      </c>
      <c r="B274" s="1" t="s">
        <v>6</v>
      </c>
      <c r="C274" s="1" t="s">
        <v>192</v>
      </c>
      <c r="O274" s="1" t="s">
        <v>401</v>
      </c>
    </row>
    <row r="275" spans="1:18" x14ac:dyDescent="0.25">
      <c r="C275" s="1" t="s">
        <v>379</v>
      </c>
    </row>
    <row r="276" spans="1:18" x14ac:dyDescent="0.25">
      <c r="C276" s="1" t="s">
        <v>180</v>
      </c>
      <c r="O276" s="1" t="s">
        <v>402</v>
      </c>
      <c r="R276" s="1" t="s">
        <v>417</v>
      </c>
    </row>
    <row r="277" spans="1:18" x14ac:dyDescent="0.25">
      <c r="B277" s="1" t="s">
        <v>19</v>
      </c>
      <c r="C277" s="1" t="s">
        <v>336</v>
      </c>
    </row>
    <row r="278" spans="1:18" x14ac:dyDescent="0.25">
      <c r="C278" s="1" t="s">
        <v>403</v>
      </c>
      <c r="O278" s="1" t="s">
        <v>402</v>
      </c>
    </row>
    <row r="279" spans="1:18" x14ac:dyDescent="0.25">
      <c r="B279" s="1" t="s">
        <v>96</v>
      </c>
      <c r="C279" s="1" t="s">
        <v>92</v>
      </c>
    </row>
    <row r="280" spans="1:18" x14ac:dyDescent="0.25">
      <c r="A280" s="1">
        <v>52</v>
      </c>
      <c r="B280" s="1" t="s">
        <v>6</v>
      </c>
      <c r="C280" s="1" t="s">
        <v>379</v>
      </c>
    </row>
    <row r="281" spans="1:18" x14ac:dyDescent="0.25">
      <c r="C281" s="1" t="s">
        <v>240</v>
      </c>
    </row>
    <row r="282" spans="1:18" x14ac:dyDescent="0.25">
      <c r="C282" s="1" t="s">
        <v>404</v>
      </c>
      <c r="D282" s="2">
        <v>1</v>
      </c>
      <c r="O282" s="1" t="s">
        <v>402</v>
      </c>
      <c r="R282" s="1" t="s">
        <v>418</v>
      </c>
    </row>
    <row r="283" spans="1:18" x14ac:dyDescent="0.25">
      <c r="C283" s="1" t="s">
        <v>415</v>
      </c>
      <c r="R283" s="1" t="s">
        <v>416</v>
      </c>
    </row>
    <row r="284" spans="1:18" x14ac:dyDescent="0.25">
      <c r="C284" s="1" t="s">
        <v>414</v>
      </c>
      <c r="O284" s="1" t="s">
        <v>405</v>
      </c>
      <c r="R284" s="1" t="s">
        <v>406</v>
      </c>
    </row>
    <row r="285" spans="1:18" x14ac:dyDescent="0.25">
      <c r="B285" s="1" t="s">
        <v>19</v>
      </c>
      <c r="C285" s="1" t="s">
        <v>199</v>
      </c>
      <c r="R285" s="1" t="s">
        <v>399</v>
      </c>
    </row>
    <row r="286" spans="1:18" x14ac:dyDescent="0.25">
      <c r="B286" s="1" t="s">
        <v>96</v>
      </c>
      <c r="C286" s="1" t="s">
        <v>92</v>
      </c>
    </row>
    <row r="287" spans="1:18" x14ac:dyDescent="0.25">
      <c r="A287" s="1">
        <v>53</v>
      </c>
      <c r="B287" s="1" t="s">
        <v>6</v>
      </c>
      <c r="C287" s="1" t="s">
        <v>192</v>
      </c>
    </row>
    <row r="288" spans="1:18" x14ac:dyDescent="0.25">
      <c r="C288" s="1" t="s">
        <v>409</v>
      </c>
      <c r="R288" s="1" t="s">
        <v>410</v>
      </c>
    </row>
    <row r="289" spans="1:18" x14ac:dyDescent="0.25">
      <c r="B289" s="1" t="s">
        <v>19</v>
      </c>
      <c r="C289" s="1" t="s">
        <v>293</v>
      </c>
    </row>
    <row r="290" spans="1:18" x14ac:dyDescent="0.25">
      <c r="C290" s="1" t="s">
        <v>102</v>
      </c>
      <c r="R290" s="1" t="s">
        <v>395</v>
      </c>
    </row>
    <row r="291" spans="1:18" x14ac:dyDescent="0.25">
      <c r="B291" s="1" t="s">
        <v>96</v>
      </c>
      <c r="C291" s="1" t="s">
        <v>92</v>
      </c>
    </row>
    <row r="292" spans="1:18" x14ac:dyDescent="0.25">
      <c r="A292" s="1">
        <v>54</v>
      </c>
      <c r="B292" s="1" t="s">
        <v>6</v>
      </c>
      <c r="C292" s="1" t="s">
        <v>379</v>
      </c>
    </row>
    <row r="293" spans="1:18" x14ac:dyDescent="0.25">
      <c r="C293" s="1" t="s">
        <v>411</v>
      </c>
    </row>
    <row r="294" spans="1:18" x14ac:dyDescent="0.25">
      <c r="B294" s="1" t="s">
        <v>19</v>
      </c>
      <c r="C294" s="1" t="s">
        <v>131</v>
      </c>
    </row>
    <row r="295" spans="1:18" x14ac:dyDescent="0.25">
      <c r="C295" s="1" t="s">
        <v>327</v>
      </c>
    </row>
    <row r="296" spans="1:18" x14ac:dyDescent="0.25">
      <c r="C296" s="1" t="s">
        <v>396</v>
      </c>
      <c r="D296" s="2">
        <v>1</v>
      </c>
    </row>
    <row r="297" spans="1:18" x14ac:dyDescent="0.25">
      <c r="B297" s="1" t="s">
        <v>96</v>
      </c>
      <c r="C297" s="1" t="s">
        <v>92</v>
      </c>
    </row>
    <row r="298" spans="1:18" x14ac:dyDescent="0.25">
      <c r="A298" s="1">
        <v>55</v>
      </c>
      <c r="B298" s="1" t="s">
        <v>6</v>
      </c>
      <c r="C298" s="1" t="s">
        <v>108</v>
      </c>
    </row>
    <row r="299" spans="1:18" x14ac:dyDescent="0.25">
      <c r="C299" s="1" t="s">
        <v>400</v>
      </c>
    </row>
    <row r="300" spans="1:18" x14ac:dyDescent="0.25">
      <c r="B300" s="1" t="s">
        <v>19</v>
      </c>
      <c r="C300" s="1" t="s">
        <v>127</v>
      </c>
    </row>
    <row r="301" spans="1:18" x14ac:dyDescent="0.25">
      <c r="C301" s="1" t="s">
        <v>397</v>
      </c>
      <c r="R301" s="1" t="s">
        <v>398</v>
      </c>
    </row>
    <row r="302" spans="1:18" x14ac:dyDescent="0.25">
      <c r="B302" s="1" t="s">
        <v>96</v>
      </c>
      <c r="C302" s="1" t="s">
        <v>92</v>
      </c>
    </row>
    <row r="303" spans="1:18" x14ac:dyDescent="0.25">
      <c r="A303" s="1">
        <v>56</v>
      </c>
      <c r="B303" s="1" t="s">
        <v>6</v>
      </c>
      <c r="C303" s="1" t="s">
        <v>293</v>
      </c>
    </row>
    <row r="304" spans="1:18" x14ac:dyDescent="0.25">
      <c r="C304" s="1" t="s">
        <v>434</v>
      </c>
    </row>
    <row r="305" spans="1:18" x14ac:dyDescent="0.25">
      <c r="B305" s="1" t="s">
        <v>19</v>
      </c>
      <c r="C305" s="1" t="s">
        <v>125</v>
      </c>
    </row>
    <row r="306" spans="1:18" x14ac:dyDescent="0.25">
      <c r="C306" s="1" t="s">
        <v>126</v>
      </c>
    </row>
    <row r="307" spans="1:18" x14ac:dyDescent="0.25">
      <c r="C307" s="1" t="s">
        <v>91</v>
      </c>
      <c r="R307" s="1" t="s">
        <v>407</v>
      </c>
    </row>
    <row r="308" spans="1:18" x14ac:dyDescent="0.25">
      <c r="B308" s="1" t="s">
        <v>96</v>
      </c>
      <c r="C308" s="1" t="s">
        <v>92</v>
      </c>
    </row>
    <row r="309" spans="1:18" x14ac:dyDescent="0.25">
      <c r="A309" s="1">
        <v>57</v>
      </c>
      <c r="B309" s="1" t="s">
        <v>6</v>
      </c>
      <c r="C309" s="1" t="s">
        <v>260</v>
      </c>
    </row>
    <row r="310" spans="1:18" x14ac:dyDescent="0.25">
      <c r="B310" s="1" t="s">
        <v>19</v>
      </c>
      <c r="C310" s="1" t="s">
        <v>119</v>
      </c>
      <c r="R310" s="1" t="s">
        <v>412</v>
      </c>
    </row>
    <row r="311" spans="1:18" x14ac:dyDescent="0.25">
      <c r="B311" s="1" t="s">
        <v>96</v>
      </c>
      <c r="C311" s="1" t="s">
        <v>92</v>
      </c>
    </row>
    <row r="312" spans="1:18" x14ac:dyDescent="0.25">
      <c r="C312" s="1" t="s">
        <v>267</v>
      </c>
      <c r="R312" s="1" t="s">
        <v>438</v>
      </c>
    </row>
    <row r="313" spans="1:18" x14ac:dyDescent="0.25">
      <c r="A313" s="1">
        <v>58</v>
      </c>
      <c r="B313" s="1" t="s">
        <v>6</v>
      </c>
      <c r="C313" s="1" t="s">
        <v>379</v>
      </c>
    </row>
    <row r="314" spans="1:18" x14ac:dyDescent="0.25">
      <c r="C314" s="1" t="s">
        <v>439</v>
      </c>
    </row>
    <row r="315" spans="1:18" x14ac:dyDescent="0.25">
      <c r="C315" s="1" t="s">
        <v>440</v>
      </c>
      <c r="R315" s="1" t="s">
        <v>441</v>
      </c>
    </row>
    <row r="316" spans="1:18" x14ac:dyDescent="0.25">
      <c r="B316" s="1" t="s">
        <v>19</v>
      </c>
      <c r="C316" s="1" t="s">
        <v>234</v>
      </c>
      <c r="D316" s="2"/>
    </row>
    <row r="317" spans="1:18" x14ac:dyDescent="0.25">
      <c r="C317" s="1" t="s">
        <v>442</v>
      </c>
      <c r="R317" s="1" t="s">
        <v>446</v>
      </c>
    </row>
    <row r="318" spans="1:18" x14ac:dyDescent="0.25">
      <c r="B318" s="1" t="s">
        <v>96</v>
      </c>
      <c r="C318" s="1" t="s">
        <v>92</v>
      </c>
    </row>
    <row r="319" spans="1:18" x14ac:dyDescent="0.25">
      <c r="A319" s="1">
        <v>59</v>
      </c>
      <c r="B319" s="1" t="s">
        <v>6</v>
      </c>
      <c r="C319" s="1" t="s">
        <v>379</v>
      </c>
    </row>
    <row r="320" spans="1:18" x14ac:dyDescent="0.25">
      <c r="C320" s="1" t="s">
        <v>439</v>
      </c>
    </row>
    <row r="321" spans="1:18" x14ac:dyDescent="0.25">
      <c r="C321" s="1" t="s">
        <v>444</v>
      </c>
      <c r="R321" s="1" t="s">
        <v>445</v>
      </c>
    </row>
    <row r="322" spans="1:18" x14ac:dyDescent="0.25">
      <c r="B322" s="1" t="s">
        <v>19</v>
      </c>
      <c r="C322" s="1" t="s">
        <v>260</v>
      </c>
    </row>
    <row r="323" spans="1:18" x14ac:dyDescent="0.25">
      <c r="B323" s="1" t="s">
        <v>96</v>
      </c>
      <c r="C323" s="1" t="s">
        <v>92</v>
      </c>
    </row>
    <row r="324" spans="1:18" x14ac:dyDescent="0.25">
      <c r="A324" s="1">
        <v>60</v>
      </c>
      <c r="B324" s="1" t="s">
        <v>6</v>
      </c>
      <c r="C324" s="1" t="s">
        <v>93</v>
      </c>
    </row>
    <row r="325" spans="1:18" x14ac:dyDescent="0.25">
      <c r="C325" s="1" t="s">
        <v>448</v>
      </c>
      <c r="R325" s="1" t="s">
        <v>449</v>
      </c>
    </row>
    <row r="326" spans="1:18" x14ac:dyDescent="0.25">
      <c r="B326" s="1" t="s">
        <v>19</v>
      </c>
      <c r="C326" s="1" t="s">
        <v>104</v>
      </c>
      <c r="D326" s="2"/>
    </row>
    <row r="327" spans="1:18" x14ac:dyDescent="0.25">
      <c r="C327" s="1" t="s">
        <v>91</v>
      </c>
    </row>
    <row r="328" spans="1:18" x14ac:dyDescent="0.25">
      <c r="B328" s="1" t="s">
        <v>96</v>
      </c>
      <c r="C328" s="1" t="s">
        <v>92</v>
      </c>
    </row>
    <row r="329" spans="1:18" x14ac:dyDescent="0.25">
      <c r="A329" s="1">
        <v>61</v>
      </c>
      <c r="B329" s="1" t="s">
        <v>6</v>
      </c>
      <c r="C329" s="1" t="s">
        <v>455</v>
      </c>
      <c r="R329" s="1" t="s">
        <v>453</v>
      </c>
    </row>
    <row r="330" spans="1:18" x14ac:dyDescent="0.25">
      <c r="C330" s="1" t="s">
        <v>91</v>
      </c>
    </row>
    <row r="331" spans="1:18" x14ac:dyDescent="0.25">
      <c r="B331" s="1" t="s">
        <v>19</v>
      </c>
      <c r="C331" s="1" t="s">
        <v>125</v>
      </c>
    </row>
    <row r="332" spans="1:18" x14ac:dyDescent="0.25">
      <c r="C332" s="1" t="s">
        <v>454</v>
      </c>
    </row>
    <row r="333" spans="1:18" x14ac:dyDescent="0.25">
      <c r="B333" s="1" t="s">
        <v>96</v>
      </c>
      <c r="C333" s="1" t="s">
        <v>92</v>
      </c>
    </row>
    <row r="334" spans="1:18" x14ac:dyDescent="0.25">
      <c r="A334" s="1">
        <v>62</v>
      </c>
      <c r="B334" s="1" t="s">
        <v>6</v>
      </c>
      <c r="C334" s="1" t="s">
        <v>455</v>
      </c>
    </row>
    <row r="335" spans="1:18" x14ac:dyDescent="0.25">
      <c r="C335" s="1" t="s">
        <v>91</v>
      </c>
    </row>
    <row r="336" spans="1:18" x14ac:dyDescent="0.25">
      <c r="B336" s="1" t="s">
        <v>19</v>
      </c>
      <c r="C336" s="1" t="s">
        <v>254</v>
      </c>
    </row>
    <row r="337" spans="1:4" x14ac:dyDescent="0.25">
      <c r="B337" s="1" t="s">
        <v>96</v>
      </c>
      <c r="C337" s="1" t="s">
        <v>92</v>
      </c>
    </row>
    <row r="338" spans="1:4" x14ac:dyDescent="0.25">
      <c r="A338" s="1">
        <v>63</v>
      </c>
      <c r="B338" s="1" t="s">
        <v>6</v>
      </c>
      <c r="C338" s="1" t="s">
        <v>249</v>
      </c>
    </row>
    <row r="339" spans="1:4" x14ac:dyDescent="0.25">
      <c r="B339" s="1" t="s">
        <v>19</v>
      </c>
      <c r="C339" s="1" t="s">
        <v>131</v>
      </c>
    </row>
    <row r="340" spans="1:4" x14ac:dyDescent="0.25">
      <c r="C340" s="1" t="s">
        <v>456</v>
      </c>
    </row>
    <row r="341" spans="1:4" x14ac:dyDescent="0.25">
      <c r="B341" s="1" t="s">
        <v>96</v>
      </c>
      <c r="C341" s="1" t="s">
        <v>92</v>
      </c>
    </row>
    <row r="342" spans="1:4" x14ac:dyDescent="0.25">
      <c r="A342" s="1">
        <v>64</v>
      </c>
      <c r="B342" s="1" t="s">
        <v>6</v>
      </c>
      <c r="C342" s="1" t="s">
        <v>260</v>
      </c>
    </row>
    <row r="343" spans="1:4" x14ac:dyDescent="0.25">
      <c r="B343" s="1" t="s">
        <v>19</v>
      </c>
      <c r="C343" s="1" t="s">
        <v>236</v>
      </c>
    </row>
    <row r="344" spans="1:4" x14ac:dyDescent="0.25">
      <c r="C344" s="1" t="s">
        <v>457</v>
      </c>
    </row>
    <row r="345" spans="1:4" x14ac:dyDescent="0.25">
      <c r="C345" s="1" t="s">
        <v>458</v>
      </c>
    </row>
    <row r="346" spans="1:4" x14ac:dyDescent="0.25">
      <c r="B346" s="1" t="s">
        <v>96</v>
      </c>
      <c r="C346" s="1" t="s">
        <v>92</v>
      </c>
    </row>
    <row r="347" spans="1:4" x14ac:dyDescent="0.25">
      <c r="A347" s="1">
        <v>65</v>
      </c>
      <c r="B347" s="1" t="s">
        <v>6</v>
      </c>
    </row>
    <row r="350" spans="1:4" x14ac:dyDescent="0.25">
      <c r="D350" s="2"/>
    </row>
  </sheetData>
  <pageMargins left="0.11811023622047245" right="0.11811023622047245" top="0.35433070866141736" bottom="0.35433070866141736" header="0" footer="0"/>
  <pageSetup paperSize="9" scale="44" orientation="landscape" r:id="rId1"/>
  <ignoredErrors>
    <ignoredError sqref="K3 Q3:R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2"/>
  <sheetViews>
    <sheetView zoomScale="56" zoomScaleNormal="56" workbookViewId="0">
      <pane ySplit="6" topLeftCell="A303" activePane="bottomLeft" state="frozen"/>
      <selection pane="bottomLeft" activeCell="D341" sqref="D341"/>
    </sheetView>
  </sheetViews>
  <sheetFormatPr defaultRowHeight="15" x14ac:dyDescent="0.25"/>
  <cols>
    <col min="1" max="1" width="6.85546875" style="1" customWidth="1"/>
    <col min="2" max="2" width="9.140625" style="1"/>
    <col min="3" max="3" width="37.140625" style="1" customWidth="1"/>
    <col min="4" max="4" width="8.28515625" style="1" customWidth="1"/>
    <col min="5" max="5" width="9.140625" style="1"/>
    <col min="6" max="6" width="7.140625" style="1" customWidth="1"/>
    <col min="7" max="7" width="6.7109375" style="1" customWidth="1"/>
    <col min="8" max="8" width="7.5703125" style="1" customWidth="1"/>
    <col min="9" max="9" width="10.5703125" style="1" customWidth="1"/>
    <col min="10" max="10" width="9.7109375" style="1" customWidth="1"/>
    <col min="11" max="11" width="5.85546875" style="1" customWidth="1"/>
    <col min="12" max="12" width="8.28515625" style="1" customWidth="1"/>
    <col min="13" max="13" width="7.5703125" style="1" customWidth="1"/>
    <col min="14" max="14" width="15.140625" style="1" customWidth="1"/>
    <col min="15" max="15" width="20.5703125" style="1" customWidth="1"/>
    <col min="16" max="16" width="17.5703125" style="1" customWidth="1"/>
    <col min="17" max="17" width="10.85546875" style="1" customWidth="1"/>
    <col min="18" max="18" width="19.42578125" style="1" customWidth="1"/>
    <col min="19" max="16384" width="9.140625" style="1"/>
  </cols>
  <sheetData>
    <row r="1" spans="1:31" x14ac:dyDescent="0.25">
      <c r="B1" s="1" t="s">
        <v>9</v>
      </c>
      <c r="C1" s="1" t="s">
        <v>149</v>
      </c>
      <c r="D1" s="4" t="s">
        <v>145</v>
      </c>
      <c r="E1" s="4" t="s">
        <v>146</v>
      </c>
      <c r="F1" s="4" t="s">
        <v>166</v>
      </c>
      <c r="G1" s="4" t="s">
        <v>152</v>
      </c>
      <c r="H1" s="4" t="s">
        <v>147</v>
      </c>
      <c r="I1" s="4" t="s">
        <v>148</v>
      </c>
      <c r="J1" s="4" t="s">
        <v>169</v>
      </c>
      <c r="K1" s="4" t="s">
        <v>170</v>
      </c>
      <c r="L1" s="4" t="s">
        <v>159</v>
      </c>
      <c r="M1" s="4" t="s">
        <v>171</v>
      </c>
      <c r="N1" s="4" t="s">
        <v>172</v>
      </c>
      <c r="O1" s="4" t="s">
        <v>160</v>
      </c>
      <c r="P1" s="4" t="s">
        <v>161</v>
      </c>
      <c r="Q1" s="4" t="s">
        <v>163</v>
      </c>
      <c r="R1" s="4" t="s">
        <v>165</v>
      </c>
      <c r="S1" s="4" t="s">
        <v>187</v>
      </c>
      <c r="T1" s="4" t="s">
        <v>190</v>
      </c>
      <c r="U1" s="4" t="s">
        <v>191</v>
      </c>
      <c r="V1" s="4" t="s">
        <v>285</v>
      </c>
      <c r="W1" s="4" t="s">
        <v>289</v>
      </c>
      <c r="X1" s="4" t="s">
        <v>286</v>
      </c>
      <c r="Y1" s="4" t="s">
        <v>322</v>
      </c>
      <c r="Z1" s="4" t="s">
        <v>325</v>
      </c>
      <c r="AA1" s="4" t="s">
        <v>326</v>
      </c>
      <c r="AB1" s="4" t="s">
        <v>362</v>
      </c>
      <c r="AC1" s="4" t="s">
        <v>365</v>
      </c>
      <c r="AD1" s="4" t="s">
        <v>435</v>
      </c>
      <c r="AE1" s="4" t="s">
        <v>471</v>
      </c>
    </row>
    <row r="2" spans="1:31" x14ac:dyDescent="0.25">
      <c r="B2" s="1">
        <f>SUM(D2:AE2)</f>
        <v>77</v>
      </c>
      <c r="C2" s="1" t="s">
        <v>150</v>
      </c>
      <c r="D2" s="4">
        <f>COUNTIF($R7:$R1020,"=AG*")</f>
        <v>5</v>
      </c>
      <c r="E2" s="4">
        <f>COUNTIF($R7:$R1020,"=CM*")</f>
        <v>9</v>
      </c>
      <c r="F2" s="4">
        <f>COUNTIF($R7:$R1020,"=LC*")</f>
        <v>2</v>
      </c>
      <c r="G2" s="4">
        <f>COUNTIF($R7:$R1020,"=PG*")</f>
        <v>7</v>
      </c>
      <c r="H2" s="4">
        <f>COUNTIF($R7:$R1020,"=BW*")</f>
        <v>6</v>
      </c>
      <c r="I2" s="4">
        <f>COUNTIF($R7:$R1020,"=WW*")</f>
        <v>6</v>
      </c>
      <c r="J2" s="4">
        <f>COUNTIF($R7:$R1020,"=AD*")</f>
        <v>1</v>
      </c>
      <c r="K2" s="4">
        <f>COUNTIF($R7:$R1020,"=BK*")</f>
        <v>2</v>
      </c>
      <c r="L2" s="4">
        <f>COUNTIF($R7:$R1020,"=EF*")</f>
        <v>1</v>
      </c>
      <c r="M2" s="4">
        <f>COUNTIF($R7:$R1020,"=EX*")</f>
        <v>1</v>
      </c>
      <c r="N2" s="4">
        <f>COUNTIF($R7:$R1020,"=HQ*")</f>
        <v>2</v>
      </c>
      <c r="O2" s="4">
        <f>COUNTIF($R7:$R1020,"=SL*")</f>
        <v>1</v>
      </c>
      <c r="P2" s="4">
        <f>COUNTIF($R7:$R1020,"=CS*")</f>
        <v>3</v>
      </c>
      <c r="Q2" s="4">
        <f>COUNTIF($R7:$R1020,"=SP*")</f>
        <v>2</v>
      </c>
      <c r="R2" s="4">
        <f>COUNTIF($R7:$R1020,"=LP*")</f>
        <v>3</v>
      </c>
      <c r="S2" s="4">
        <f>COUNTIF($R7:$R1020,"=TA*")</f>
        <v>2</v>
      </c>
      <c r="T2" s="4">
        <f>COUNTIF($R7:$R1020,"=HO*")</f>
        <v>1</v>
      </c>
      <c r="U2" s="4">
        <f>COUNTIF($R7:$R1020,"=CK*")</f>
        <v>1</v>
      </c>
      <c r="V2" s="4">
        <f>COUNTIF($R7:$R1020,"=KA*")</f>
        <v>2</v>
      </c>
      <c r="W2" s="4">
        <f>COUNTIF($R7:$R1020,"=SK*")</f>
        <v>1</v>
      </c>
      <c r="X2" s="4">
        <f>COUNTIF($R7:$R1020,"=AN*")</f>
        <v>2</v>
      </c>
      <c r="Y2" s="4">
        <f>COUNTIF($R7:$R1020,"=DE*")</f>
        <v>0</v>
      </c>
      <c r="Z2" s="4">
        <f>COUNTIF($R7:$R1020,"=HU*")</f>
        <v>1</v>
      </c>
      <c r="AA2" s="4">
        <f>COUNTIF($R7:$R1020,"=SC*")</f>
        <v>2</v>
      </c>
      <c r="AB2" s="4">
        <f>COUNTIF($R7:$R1020,"=SG*")</f>
        <v>6</v>
      </c>
      <c r="AC2" s="4">
        <f>COUNTIF($R7:$R1020,"=PI*")</f>
        <v>5</v>
      </c>
      <c r="AD2" s="4">
        <f>COUNTIF($R7:$R1020,"=DA*")</f>
        <v>2</v>
      </c>
      <c r="AE2" s="4">
        <f>COUNTIF($R7:$R1020,"=QC*")</f>
        <v>1</v>
      </c>
    </row>
    <row r="3" spans="1:31" x14ac:dyDescent="0.25">
      <c r="B3" s="1">
        <f>COUNTIF(D3:AE3,"=Y")</f>
        <v>25</v>
      </c>
      <c r="C3" s="1" t="s">
        <v>151</v>
      </c>
      <c r="D3" s="4" t="str">
        <f>IF(D2=5,"Y","N")</f>
        <v>Y</v>
      </c>
      <c r="E3" s="4" t="str">
        <f>IF(E2=9,"Y","N")</f>
        <v>Y</v>
      </c>
      <c r="F3" s="4" t="str">
        <f>IF(F2=2,"Y","N")</f>
        <v>Y</v>
      </c>
      <c r="G3" s="4" t="str">
        <f>IF(G2=7,"Y","N")</f>
        <v>Y</v>
      </c>
      <c r="H3" s="4" t="str">
        <f>IF(H2=7,"Y","N")</f>
        <v>N</v>
      </c>
      <c r="I3" s="4" t="str">
        <f>IF(I2=6,"Y","N")</f>
        <v>Y</v>
      </c>
      <c r="J3" s="4" t="str">
        <f>IF(J2=1,"Y","N")</f>
        <v>Y</v>
      </c>
      <c r="K3" s="4" t="str">
        <f>IF(K2=2,"Y","N")</f>
        <v>Y</v>
      </c>
      <c r="L3" s="4" t="str">
        <f>IF(L2=1,"Y","N")</f>
        <v>Y</v>
      </c>
      <c r="M3" s="4" t="str">
        <f>IF(M2=1,"Y","N")</f>
        <v>Y</v>
      </c>
      <c r="N3" s="4" t="str">
        <f>IF(N2=2,"Y","N")</f>
        <v>Y</v>
      </c>
      <c r="O3" s="4" t="str">
        <f t="shared" ref="O3" si="0">IF(O2=1,"Y","N")</f>
        <v>Y</v>
      </c>
      <c r="P3" s="4" t="str">
        <f>IF(P2=3,"Y","N")</f>
        <v>Y</v>
      </c>
      <c r="Q3" s="4" t="str">
        <f>IF(Q2=2,"Y","N")</f>
        <v>Y</v>
      </c>
      <c r="R3" s="4" t="str">
        <f>IF(R2=3,"Y","N")</f>
        <v>Y</v>
      </c>
      <c r="S3" s="4" t="str">
        <f>IF(S2=2,"Y","N")</f>
        <v>Y</v>
      </c>
      <c r="T3" s="4" t="str">
        <f>IF(T2=1,"Y","N")</f>
        <v>Y</v>
      </c>
      <c r="U3" s="4" t="str">
        <f>IF(U2=1,"Y","N")</f>
        <v>Y</v>
      </c>
      <c r="V3" s="4" t="str">
        <f>IF(V2=2,"Y","N")</f>
        <v>Y</v>
      </c>
      <c r="W3" s="4" t="str">
        <f t="shared" ref="W3" si="1">IF(W2=1,"Y","N")</f>
        <v>Y</v>
      </c>
      <c r="X3" s="4" t="str">
        <f>IF(X2=2,"Y","N")</f>
        <v>Y</v>
      </c>
      <c r="Y3" s="4" t="str">
        <f>IF(Y2=2,"Y","N")</f>
        <v>N</v>
      </c>
      <c r="Z3" s="4" t="str">
        <f>IF(Z2=2,"Y","N")</f>
        <v>N</v>
      </c>
      <c r="AA3" s="4" t="str">
        <f>IF(AA2=2,"Y","N")</f>
        <v>Y</v>
      </c>
      <c r="AB3" s="4" t="str">
        <f>IF(AB2=6,"Y","N")</f>
        <v>Y</v>
      </c>
      <c r="AC3" s="4" t="str">
        <f>IF(AC2=5,"Y","N")</f>
        <v>Y</v>
      </c>
      <c r="AD3" s="4" t="str">
        <f>IF(AD2=2,"Y","N")</f>
        <v>Y</v>
      </c>
      <c r="AE3" s="4" t="str">
        <f>IF(AE2=1,"Y","N")</f>
        <v>Y</v>
      </c>
    </row>
    <row r="4" spans="1:31" x14ac:dyDescent="0.25">
      <c r="B4" s="1">
        <f>SUM(E4:M4)</f>
        <v>30</v>
      </c>
      <c r="C4" s="1" t="s">
        <v>183</v>
      </c>
      <c r="D4" s="4"/>
      <c r="E4" s="4">
        <f>COUNTIF($C7:$C1020,"=use strength")</f>
        <v>4</v>
      </c>
      <c r="F4" s="4">
        <f>COUNTIF($C7:$C1020,"=use senses")</f>
        <v>10</v>
      </c>
      <c r="G4" s="4">
        <f>COUNTIF($C7:$C1020,"=use agility")</f>
        <v>6</v>
      </c>
      <c r="H4" s="4">
        <f>COUNTIF($C7:$C1020,"=use combat")</f>
        <v>4</v>
      </c>
      <c r="I4" s="4">
        <f>COUNTIF($C7:$C1020,"=use resistance")</f>
        <v>1</v>
      </c>
      <c r="J4" s="4">
        <f>COUNTIF($C7:$C1020,"=use seduction")</f>
        <v>2</v>
      </c>
      <c r="K4" s="4">
        <f>COUNTIF($C7:$C1020,"=use stud")</f>
        <v>2</v>
      </c>
      <c r="L4" s="4">
        <f>COUNTIF($C7:$C1020,"=use healing")</f>
        <v>0</v>
      </c>
      <c r="M4" s="4">
        <f>COUNTIF($C7:$C1020,"=use control")</f>
        <v>1</v>
      </c>
      <c r="N4" s="4"/>
      <c r="O4" s="4"/>
      <c r="P4" s="4"/>
      <c r="Q4" s="4"/>
      <c r="R4" s="4"/>
    </row>
    <row r="5" spans="1:31" x14ac:dyDescent="0.25">
      <c r="A5" s="1" t="s">
        <v>0</v>
      </c>
      <c r="B5" s="1" t="s">
        <v>1</v>
      </c>
      <c r="C5" s="1" t="s">
        <v>2</v>
      </c>
      <c r="D5" s="1" t="s">
        <v>8</v>
      </c>
      <c r="E5" s="5" t="s">
        <v>7</v>
      </c>
      <c r="F5" s="5" t="s">
        <v>10</v>
      </c>
      <c r="G5" s="5" t="s">
        <v>11</v>
      </c>
      <c r="H5" s="5" t="s">
        <v>12</v>
      </c>
      <c r="I5" s="1" t="s">
        <v>13</v>
      </c>
      <c r="J5" s="5" t="s">
        <v>14</v>
      </c>
      <c r="K5" s="1" t="s">
        <v>15</v>
      </c>
      <c r="L5" s="1" t="s">
        <v>16</v>
      </c>
      <c r="M5" s="1" t="s">
        <v>17</v>
      </c>
      <c r="N5" s="1" t="s">
        <v>90</v>
      </c>
      <c r="O5" s="1" t="s">
        <v>94</v>
      </c>
      <c r="P5" s="1" t="s">
        <v>95</v>
      </c>
      <c r="Q5" s="1" t="s">
        <v>112</v>
      </c>
      <c r="R5" s="1" t="s">
        <v>130</v>
      </c>
    </row>
    <row r="6" spans="1:31" x14ac:dyDescent="0.25">
      <c r="A6" s="1" t="s">
        <v>9</v>
      </c>
      <c r="B6" s="1">
        <f>SUM(E6:M6)</f>
        <v>14</v>
      </c>
      <c r="D6" s="2">
        <f t="shared" ref="D6:M6" si="2">SUM(D7:D1020)</f>
        <v>0</v>
      </c>
      <c r="E6" s="2">
        <f t="shared" si="2"/>
        <v>2</v>
      </c>
      <c r="F6" s="2">
        <f t="shared" si="2"/>
        <v>2</v>
      </c>
      <c r="G6" s="2">
        <f t="shared" si="2"/>
        <v>1</v>
      </c>
      <c r="H6" s="2">
        <f t="shared" si="2"/>
        <v>2</v>
      </c>
      <c r="I6" s="2">
        <f t="shared" si="2"/>
        <v>2</v>
      </c>
      <c r="J6" s="2">
        <f t="shared" si="2"/>
        <v>2</v>
      </c>
      <c r="K6" s="2">
        <f t="shared" si="2"/>
        <v>2</v>
      </c>
      <c r="L6" s="2">
        <f t="shared" si="2"/>
        <v>0</v>
      </c>
      <c r="M6" s="2">
        <f t="shared" si="2"/>
        <v>1</v>
      </c>
      <c r="N6" s="2" t="str">
        <f>"Start: "&amp;COUNTIF(N7:N1020,"=*start")&amp;" Win: "&amp;COUNTIF(N7:N1020,"=*win")</f>
        <v>Start: 4 Win: 4</v>
      </c>
      <c r="O6" s="2" t="str">
        <f>"Start: "&amp;COUNTIF(O7:O1020,"=*start")&amp;" Win: "&amp;COUNTIF(O7:O1020,"=*win")</f>
        <v>Start: 6 Win: 6</v>
      </c>
      <c r="P6" s="1">
        <f>COUNTIF(P7:P1020,"&gt; ")</f>
        <v>10</v>
      </c>
      <c r="Q6" s="1">
        <f>COUNTIF(Q7:Q1020,"&gt; ")</f>
        <v>9</v>
      </c>
      <c r="R6" s="1">
        <f>COUNTIF(R7:R1020,"&gt; ")</f>
        <v>77</v>
      </c>
    </row>
    <row r="7" spans="1:31" ht="15" customHeight="1" x14ac:dyDescent="0.25">
      <c r="A7" s="1">
        <v>3</v>
      </c>
      <c r="B7" s="1" t="s">
        <v>5</v>
      </c>
      <c r="C7" s="3" t="s">
        <v>459</v>
      </c>
      <c r="D7" s="2">
        <f>5-1</f>
        <v>4</v>
      </c>
      <c r="E7" s="2">
        <v>1</v>
      </c>
      <c r="F7" s="2"/>
      <c r="G7" s="2"/>
      <c r="H7" s="2"/>
      <c r="I7" s="2"/>
      <c r="J7" s="2">
        <v>1</v>
      </c>
      <c r="K7" s="2">
        <v>1</v>
      </c>
      <c r="L7" s="2"/>
      <c r="M7" s="2"/>
      <c r="O7" s="3" t="s">
        <v>176</v>
      </c>
      <c r="R7" s="1" t="s">
        <v>174</v>
      </c>
    </row>
    <row r="8" spans="1:31" ht="15" customHeight="1" x14ac:dyDescent="0.25">
      <c r="B8" s="1" t="s">
        <v>5</v>
      </c>
      <c r="C8" s="3" t="s">
        <v>229</v>
      </c>
      <c r="D8" s="2"/>
      <c r="E8" s="2"/>
      <c r="F8" s="2"/>
      <c r="G8" s="2"/>
      <c r="H8" s="2"/>
      <c r="I8" s="2">
        <v>1</v>
      </c>
      <c r="J8" s="2"/>
      <c r="K8" s="2"/>
      <c r="L8" s="2"/>
      <c r="M8" s="2"/>
      <c r="O8" s="3" t="s">
        <v>175</v>
      </c>
      <c r="R8" s="1" t="s">
        <v>173</v>
      </c>
    </row>
    <row r="9" spans="1:31" x14ac:dyDescent="0.25">
      <c r="B9" s="1" t="s">
        <v>6</v>
      </c>
      <c r="C9" s="1" t="s">
        <v>247</v>
      </c>
    </row>
    <row r="10" spans="1:31" x14ac:dyDescent="0.25">
      <c r="C10" s="1" t="s">
        <v>281</v>
      </c>
    </row>
    <row r="11" spans="1:31" x14ac:dyDescent="0.25">
      <c r="B11" s="1" t="s">
        <v>19</v>
      </c>
      <c r="C11" s="1" t="s">
        <v>131</v>
      </c>
    </row>
    <row r="12" spans="1:31" x14ac:dyDescent="0.25">
      <c r="C12" s="1" t="s">
        <v>132</v>
      </c>
      <c r="O12" s="1" t="s">
        <v>140</v>
      </c>
    </row>
    <row r="13" spans="1:31" x14ac:dyDescent="0.25">
      <c r="B13" s="1" t="s">
        <v>96</v>
      </c>
      <c r="C13" s="1" t="s">
        <v>92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31" x14ac:dyDescent="0.25">
      <c r="A14" s="1">
        <v>4</v>
      </c>
      <c r="B14" s="1" t="s">
        <v>6</v>
      </c>
      <c r="C14" s="1" t="s">
        <v>124</v>
      </c>
    </row>
    <row r="15" spans="1:31" x14ac:dyDescent="0.25">
      <c r="C15" s="1" t="s">
        <v>179</v>
      </c>
      <c r="D15" s="2"/>
      <c r="E15" s="2"/>
      <c r="F15" s="2">
        <v>1</v>
      </c>
      <c r="G15" s="2"/>
      <c r="H15" s="2"/>
      <c r="I15" s="2"/>
      <c r="J15" s="2"/>
      <c r="K15" s="2"/>
      <c r="L15" s="2"/>
      <c r="M15" s="2"/>
    </row>
    <row r="16" spans="1:31" x14ac:dyDescent="0.25">
      <c r="C16" s="1" t="s">
        <v>91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8" x14ac:dyDescent="0.25">
      <c r="B17" s="1" t="s">
        <v>19</v>
      </c>
      <c r="C17" s="1" t="s">
        <v>254</v>
      </c>
    </row>
    <row r="18" spans="1:18" x14ac:dyDescent="0.25">
      <c r="C18" s="1" t="s">
        <v>117</v>
      </c>
      <c r="O18" s="1" t="s">
        <v>133</v>
      </c>
      <c r="P18" s="1" t="s">
        <v>118</v>
      </c>
    </row>
    <row r="19" spans="1:18" x14ac:dyDescent="0.25">
      <c r="C19" s="1" t="s">
        <v>121</v>
      </c>
      <c r="R19" s="1" t="s">
        <v>135</v>
      </c>
    </row>
    <row r="20" spans="1:18" x14ac:dyDescent="0.25">
      <c r="B20" s="1" t="s">
        <v>96</v>
      </c>
      <c r="C20" s="1" t="s">
        <v>92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8" x14ac:dyDescent="0.25">
      <c r="A21" s="1">
        <v>5</v>
      </c>
      <c r="B21" s="1" t="s">
        <v>6</v>
      </c>
      <c r="C21" s="1" t="s">
        <v>236</v>
      </c>
    </row>
    <row r="22" spans="1:18" x14ac:dyDescent="0.25">
      <c r="C22" s="1" t="s">
        <v>265</v>
      </c>
      <c r="R22" s="1" t="s">
        <v>237</v>
      </c>
    </row>
    <row r="23" spans="1:18" x14ac:dyDescent="0.25">
      <c r="B23" s="1" t="s">
        <v>19</v>
      </c>
      <c r="C23" s="1" t="s">
        <v>268</v>
      </c>
    </row>
    <row r="24" spans="1:18" x14ac:dyDescent="0.25">
      <c r="C24" s="1" t="s">
        <v>122</v>
      </c>
      <c r="P24" s="1" t="s">
        <v>123</v>
      </c>
    </row>
    <row r="25" spans="1:18" x14ac:dyDescent="0.25">
      <c r="C25" s="1" t="s">
        <v>91</v>
      </c>
      <c r="D25" s="2"/>
      <c r="E25" s="2"/>
      <c r="F25" s="2"/>
      <c r="G25" s="2"/>
      <c r="H25" s="2"/>
      <c r="I25" s="2"/>
      <c r="J25" s="2"/>
      <c r="K25" s="2"/>
      <c r="L25" s="2"/>
      <c r="M25" s="2"/>
      <c r="O25" s="1" t="s">
        <v>136</v>
      </c>
      <c r="R25" s="1" t="s">
        <v>235</v>
      </c>
    </row>
    <row r="26" spans="1:18" x14ac:dyDescent="0.25">
      <c r="B26" s="1" t="s">
        <v>96</v>
      </c>
      <c r="C26" s="1" t="s">
        <v>92</v>
      </c>
    </row>
    <row r="27" spans="1:18" x14ac:dyDescent="0.25">
      <c r="A27" s="1">
        <v>6</v>
      </c>
      <c r="B27" s="1" t="s">
        <v>6</v>
      </c>
      <c r="C27" s="1" t="s">
        <v>236</v>
      </c>
    </row>
    <row r="28" spans="1:18" x14ac:dyDescent="0.25">
      <c r="C28" s="1" t="s">
        <v>245</v>
      </c>
      <c r="G28" s="2">
        <v>1</v>
      </c>
      <c r="R28" s="1" t="s">
        <v>246</v>
      </c>
    </row>
    <row r="29" spans="1:18" x14ac:dyDescent="0.25">
      <c r="B29" s="1" t="s">
        <v>19</v>
      </c>
      <c r="C29" s="1" t="s">
        <v>119</v>
      </c>
    </row>
    <row r="30" spans="1:18" x14ac:dyDescent="0.25">
      <c r="C30" s="1" t="s">
        <v>120</v>
      </c>
      <c r="R30" s="1" t="s">
        <v>134</v>
      </c>
    </row>
    <row r="31" spans="1:18" x14ac:dyDescent="0.25">
      <c r="B31" s="1" t="s">
        <v>96</v>
      </c>
      <c r="C31" s="1" t="s">
        <v>92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8" x14ac:dyDescent="0.25">
      <c r="A32" s="1">
        <v>7</v>
      </c>
      <c r="B32" s="1" t="s">
        <v>6</v>
      </c>
      <c r="C32" s="1" t="s">
        <v>20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1" t="s">
        <v>101</v>
      </c>
    </row>
    <row r="33" spans="1:18" x14ac:dyDescent="0.25">
      <c r="C33" s="1" t="s">
        <v>91</v>
      </c>
      <c r="D33" s="2"/>
      <c r="E33" s="2"/>
      <c r="F33" s="2"/>
      <c r="G33" s="2"/>
      <c r="H33" s="2"/>
      <c r="I33" s="2"/>
      <c r="J33" s="2"/>
      <c r="K33" s="2"/>
      <c r="L33" s="2"/>
      <c r="M33" s="2"/>
      <c r="R33" s="1" t="s">
        <v>162</v>
      </c>
    </row>
    <row r="34" spans="1:18" x14ac:dyDescent="0.25">
      <c r="B34" s="1" t="s">
        <v>19</v>
      </c>
      <c r="C34" s="1" t="s">
        <v>127</v>
      </c>
    </row>
    <row r="35" spans="1:18" x14ac:dyDescent="0.25">
      <c r="C35" s="1" t="s">
        <v>128</v>
      </c>
      <c r="R35" s="1" t="s">
        <v>138</v>
      </c>
    </row>
    <row r="36" spans="1:18" x14ac:dyDescent="0.25">
      <c r="B36" s="1" t="s">
        <v>96</v>
      </c>
      <c r="C36" s="1" t="s">
        <v>92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8" x14ac:dyDescent="0.25">
      <c r="A37" s="1">
        <v>8</v>
      </c>
      <c r="B37" s="1" t="s">
        <v>6</v>
      </c>
      <c r="C37" s="1" t="s">
        <v>20</v>
      </c>
      <c r="D37" s="2"/>
      <c r="E37" s="2"/>
      <c r="F37" s="2"/>
      <c r="G37" s="2"/>
      <c r="H37" s="2"/>
      <c r="I37" s="2"/>
      <c r="J37" s="2"/>
      <c r="K37" s="2"/>
      <c r="L37" s="2"/>
      <c r="M37" s="2"/>
      <c r="P37" s="1" t="s">
        <v>100</v>
      </c>
    </row>
    <row r="38" spans="1:18" x14ac:dyDescent="0.25">
      <c r="B38" s="1" t="s">
        <v>19</v>
      </c>
      <c r="C38" s="1" t="s">
        <v>99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1" t="s">
        <v>106</v>
      </c>
    </row>
    <row r="39" spans="1:18" x14ac:dyDescent="0.25">
      <c r="C39" s="1" t="s">
        <v>180</v>
      </c>
      <c r="D39" s="2">
        <v>-1</v>
      </c>
      <c r="E39" s="2"/>
      <c r="F39" s="2"/>
      <c r="G39" s="2"/>
      <c r="H39" s="2"/>
      <c r="I39" s="2"/>
      <c r="J39" s="2"/>
      <c r="K39" s="2"/>
      <c r="L39" s="2"/>
      <c r="M39" s="2"/>
    </row>
    <row r="40" spans="1:18" x14ac:dyDescent="0.25">
      <c r="C40" s="1" t="s">
        <v>102</v>
      </c>
      <c r="D40" s="2"/>
      <c r="E40" s="2"/>
      <c r="F40" s="2"/>
      <c r="G40" s="2"/>
      <c r="H40" s="2"/>
      <c r="I40" s="2"/>
      <c r="J40" s="2"/>
      <c r="K40" s="2"/>
      <c r="L40" s="2"/>
      <c r="M40" s="2"/>
      <c r="R40" s="1" t="s">
        <v>164</v>
      </c>
    </row>
    <row r="41" spans="1:18" x14ac:dyDescent="0.25">
      <c r="C41" s="1" t="s">
        <v>181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8" x14ac:dyDescent="0.25">
      <c r="B42" s="1" t="s">
        <v>96</v>
      </c>
      <c r="C42" s="1" t="s">
        <v>92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8" x14ac:dyDescent="0.25">
      <c r="C43" s="1" t="s">
        <v>266</v>
      </c>
    </row>
    <row r="44" spans="1:18" x14ac:dyDescent="0.25">
      <c r="A44" s="1">
        <v>9</v>
      </c>
      <c r="B44" s="1" t="s">
        <v>6</v>
      </c>
      <c r="C44" s="1" t="s">
        <v>93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8" x14ac:dyDescent="0.25">
      <c r="C45" s="1" t="s">
        <v>18</v>
      </c>
      <c r="D45" s="2"/>
      <c r="E45" s="2"/>
      <c r="F45" s="2"/>
      <c r="G45" s="2"/>
      <c r="H45" s="2"/>
      <c r="I45" s="2"/>
      <c r="J45" s="2"/>
      <c r="K45" s="2"/>
      <c r="L45" s="2"/>
      <c r="M45" s="2"/>
      <c r="R45" s="1" t="s">
        <v>167</v>
      </c>
    </row>
    <row r="46" spans="1:18" x14ac:dyDescent="0.25">
      <c r="C46" s="1" t="s">
        <v>292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8" x14ac:dyDescent="0.25">
      <c r="B47" s="1" t="s">
        <v>19</v>
      </c>
      <c r="C47" s="1" t="s">
        <v>249</v>
      </c>
      <c r="R47" s="1" t="s">
        <v>143</v>
      </c>
    </row>
    <row r="48" spans="1:18" x14ac:dyDescent="0.25">
      <c r="B48" s="1" t="s">
        <v>96</v>
      </c>
      <c r="C48" s="1" t="s">
        <v>92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7" x14ac:dyDescent="0.25">
      <c r="A49" s="1">
        <v>10</v>
      </c>
      <c r="B49" s="1" t="s">
        <v>6</v>
      </c>
      <c r="C49" s="1" t="s">
        <v>234</v>
      </c>
    </row>
    <row r="50" spans="1:17" x14ac:dyDescent="0.25">
      <c r="C50" s="1" t="s">
        <v>141</v>
      </c>
      <c r="O50" s="1" t="s">
        <v>142</v>
      </c>
    </row>
    <row r="51" spans="1:17" x14ac:dyDescent="0.25">
      <c r="C51" s="1" t="s">
        <v>232</v>
      </c>
      <c r="O51" s="1" t="s">
        <v>153</v>
      </c>
      <c r="Q51" s="1" t="s">
        <v>154</v>
      </c>
    </row>
    <row r="52" spans="1:17" x14ac:dyDescent="0.25">
      <c r="B52" s="1" t="s">
        <v>19</v>
      </c>
      <c r="C52" s="1" t="s">
        <v>230</v>
      </c>
    </row>
    <row r="53" spans="1:17" x14ac:dyDescent="0.25">
      <c r="C53" s="1" t="s">
        <v>231</v>
      </c>
    </row>
    <row r="54" spans="1:17" x14ac:dyDescent="0.25">
      <c r="C54" s="1" t="s">
        <v>182</v>
      </c>
    </row>
    <row r="55" spans="1:17" x14ac:dyDescent="0.25">
      <c r="B55" s="1" t="s">
        <v>96</v>
      </c>
      <c r="C55" s="1" t="s">
        <v>92</v>
      </c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7" x14ac:dyDescent="0.25">
      <c r="A56" s="1">
        <v>11</v>
      </c>
      <c r="B56" s="1" t="s">
        <v>6</v>
      </c>
      <c r="C56" s="1" t="s">
        <v>192</v>
      </c>
    </row>
    <row r="57" spans="1:17" x14ac:dyDescent="0.25">
      <c r="C57" s="1" t="s">
        <v>193</v>
      </c>
    </row>
    <row r="58" spans="1:17" x14ac:dyDescent="0.25">
      <c r="C58" s="1" t="s">
        <v>194</v>
      </c>
    </row>
    <row r="59" spans="1:17" x14ac:dyDescent="0.25">
      <c r="B59" s="1" t="s">
        <v>19</v>
      </c>
      <c r="C59" s="1" t="s">
        <v>230</v>
      </c>
    </row>
    <row r="60" spans="1:17" x14ac:dyDescent="0.25">
      <c r="C60" s="1" t="s">
        <v>233</v>
      </c>
      <c r="H60" s="2">
        <v>1</v>
      </c>
    </row>
    <row r="61" spans="1:17" x14ac:dyDescent="0.25">
      <c r="B61" s="1" t="s">
        <v>96</v>
      </c>
      <c r="C61" s="1" t="s">
        <v>92</v>
      </c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7" x14ac:dyDescent="0.25">
      <c r="A62" s="1">
        <v>12</v>
      </c>
      <c r="B62" s="1" t="s">
        <v>6</v>
      </c>
      <c r="C62" s="1" t="s">
        <v>192</v>
      </c>
    </row>
    <row r="63" spans="1:17" x14ac:dyDescent="0.25">
      <c r="C63" s="1" t="s">
        <v>193</v>
      </c>
    </row>
    <row r="64" spans="1:17" x14ac:dyDescent="0.25">
      <c r="C64" s="1" t="s">
        <v>195</v>
      </c>
    </row>
    <row r="65" spans="1:18" x14ac:dyDescent="0.25">
      <c r="B65" s="1" t="s">
        <v>19</v>
      </c>
      <c r="C65" s="1" t="s">
        <v>131</v>
      </c>
    </row>
    <row r="66" spans="1:18" x14ac:dyDescent="0.25">
      <c r="C66" s="1" t="s">
        <v>155</v>
      </c>
      <c r="R66" s="1" t="s">
        <v>156</v>
      </c>
    </row>
    <row r="67" spans="1:18" x14ac:dyDescent="0.25">
      <c r="C67" s="1" t="s">
        <v>180</v>
      </c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8" x14ac:dyDescent="0.25">
      <c r="B68" s="1" t="s">
        <v>96</v>
      </c>
      <c r="C68" s="1" t="s">
        <v>92</v>
      </c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8" x14ac:dyDescent="0.25">
      <c r="A69" s="1">
        <v>13</v>
      </c>
      <c r="B69" s="1" t="s">
        <v>6</v>
      </c>
      <c r="C69" s="1" t="s">
        <v>93</v>
      </c>
    </row>
    <row r="70" spans="1:18" x14ac:dyDescent="0.25">
      <c r="C70" s="1" t="s">
        <v>198</v>
      </c>
    </row>
    <row r="71" spans="1:18" x14ac:dyDescent="0.25">
      <c r="B71" s="1" t="s">
        <v>19</v>
      </c>
      <c r="C71" s="1" t="s">
        <v>293</v>
      </c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8" x14ac:dyDescent="0.25">
      <c r="A72" s="1">
        <v>14</v>
      </c>
      <c r="B72" s="1" t="s">
        <v>6</v>
      </c>
      <c r="C72" s="1" t="s">
        <v>239</v>
      </c>
    </row>
    <row r="73" spans="1:18" x14ac:dyDescent="0.25">
      <c r="C73" s="1" t="s">
        <v>180</v>
      </c>
    </row>
    <row r="74" spans="1:18" x14ac:dyDescent="0.25">
      <c r="C74" s="1" t="s">
        <v>182</v>
      </c>
    </row>
    <row r="75" spans="1:18" x14ac:dyDescent="0.25">
      <c r="C75" s="1" t="s">
        <v>240</v>
      </c>
      <c r="O75" s="1" t="s">
        <v>243</v>
      </c>
      <c r="Q75" s="1" t="s">
        <v>242</v>
      </c>
      <c r="R75" s="1" t="s">
        <v>241</v>
      </c>
    </row>
    <row r="76" spans="1:18" x14ac:dyDescent="0.25">
      <c r="B76" s="1" t="s">
        <v>19</v>
      </c>
      <c r="C76" s="1" t="s">
        <v>234</v>
      </c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8" x14ac:dyDescent="0.25">
      <c r="C77" s="1" t="s">
        <v>107</v>
      </c>
      <c r="D77" s="2"/>
      <c r="E77" s="2"/>
      <c r="F77" s="2"/>
      <c r="G77" s="2"/>
      <c r="H77" s="2"/>
      <c r="I77" s="2"/>
      <c r="J77" s="2"/>
      <c r="K77" s="2"/>
      <c r="L77" s="2"/>
      <c r="M77" s="2"/>
      <c r="R77" s="1" t="s">
        <v>447</v>
      </c>
    </row>
    <row r="78" spans="1:18" x14ac:dyDescent="0.25">
      <c r="C78" s="1" t="s">
        <v>460</v>
      </c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8" x14ac:dyDescent="0.25">
      <c r="B79" s="1" t="s">
        <v>96</v>
      </c>
      <c r="C79" s="1" t="s">
        <v>92</v>
      </c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8" x14ac:dyDescent="0.25">
      <c r="A80" s="1">
        <v>15</v>
      </c>
      <c r="B80" s="1" t="s">
        <v>6</v>
      </c>
      <c r="C80" s="1" t="s">
        <v>192</v>
      </c>
    </row>
    <row r="81" spans="1:18" x14ac:dyDescent="0.25">
      <c r="C81" s="1" t="s">
        <v>193</v>
      </c>
    </row>
    <row r="82" spans="1:18" x14ac:dyDescent="0.25">
      <c r="C82" s="1" t="s">
        <v>197</v>
      </c>
    </row>
    <row r="83" spans="1:18" x14ac:dyDescent="0.25">
      <c r="C83" s="1" t="s">
        <v>220</v>
      </c>
    </row>
    <row r="84" spans="1:18" x14ac:dyDescent="0.25">
      <c r="C84" s="1" t="s">
        <v>180</v>
      </c>
      <c r="P84" s="1" t="s">
        <v>221</v>
      </c>
    </row>
    <row r="85" spans="1:18" x14ac:dyDescent="0.25">
      <c r="B85" s="1" t="s">
        <v>19</v>
      </c>
      <c r="C85" s="1" t="s">
        <v>234</v>
      </c>
    </row>
    <row r="86" spans="1:18" x14ac:dyDescent="0.25">
      <c r="C86" s="1" t="s">
        <v>129</v>
      </c>
      <c r="R86" s="1" t="s">
        <v>139</v>
      </c>
    </row>
    <row r="87" spans="1:18" x14ac:dyDescent="0.25">
      <c r="B87" s="1" t="s">
        <v>96</v>
      </c>
      <c r="C87" s="1" t="s">
        <v>92</v>
      </c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8" x14ac:dyDescent="0.25">
      <c r="A88" s="1">
        <v>16</v>
      </c>
      <c r="B88" s="1" t="s">
        <v>6</v>
      </c>
      <c r="C88" s="1" t="s">
        <v>108</v>
      </c>
    </row>
    <row r="89" spans="1:18" x14ac:dyDescent="0.25">
      <c r="C89" s="1" t="s">
        <v>109</v>
      </c>
      <c r="N89" s="1" t="s">
        <v>110</v>
      </c>
      <c r="R89" s="1" t="s">
        <v>443</v>
      </c>
    </row>
    <row r="90" spans="1:18" x14ac:dyDescent="0.25">
      <c r="B90" s="1" t="s">
        <v>19</v>
      </c>
      <c r="C90" s="1" t="s">
        <v>111</v>
      </c>
      <c r="N90" s="1" t="s">
        <v>114</v>
      </c>
      <c r="Q90" s="1" t="s">
        <v>113</v>
      </c>
      <c r="R90" s="1" t="s">
        <v>177</v>
      </c>
    </row>
    <row r="91" spans="1:18" x14ac:dyDescent="0.25">
      <c r="B91" s="1" t="s">
        <v>96</v>
      </c>
      <c r="C91" s="1" t="s">
        <v>92</v>
      </c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8" x14ac:dyDescent="0.25">
      <c r="C92" s="1" t="s">
        <v>267</v>
      </c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8" x14ac:dyDescent="0.25">
      <c r="A93" s="1">
        <v>17</v>
      </c>
      <c r="B93" s="1" t="s">
        <v>6</v>
      </c>
      <c r="C93" s="1" t="s">
        <v>115</v>
      </c>
    </row>
    <row r="94" spans="1:18" x14ac:dyDescent="0.25">
      <c r="B94" s="1" t="s">
        <v>19</v>
      </c>
      <c r="C94" s="1" t="s">
        <v>119</v>
      </c>
    </row>
    <row r="95" spans="1:18" x14ac:dyDescent="0.25">
      <c r="C95" s="1" t="s">
        <v>157</v>
      </c>
      <c r="R95" s="1" t="s">
        <v>158</v>
      </c>
    </row>
    <row r="96" spans="1:18" x14ac:dyDescent="0.25">
      <c r="B96" s="1" t="s">
        <v>96</v>
      </c>
      <c r="C96" s="1" t="s">
        <v>92</v>
      </c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8" x14ac:dyDescent="0.25">
      <c r="A97" s="1">
        <v>18</v>
      </c>
      <c r="B97" s="1" t="s">
        <v>6</v>
      </c>
      <c r="C97" s="1" t="s">
        <v>93</v>
      </c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8" x14ac:dyDescent="0.25">
      <c r="C98" s="1" t="s">
        <v>105</v>
      </c>
      <c r="P98" s="1" t="s">
        <v>144</v>
      </c>
    </row>
    <row r="99" spans="1:18" x14ac:dyDescent="0.25">
      <c r="B99" s="1" t="s">
        <v>19</v>
      </c>
      <c r="C99" s="1" t="s">
        <v>127</v>
      </c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8" x14ac:dyDescent="0.25">
      <c r="C100" s="1" t="s">
        <v>262</v>
      </c>
    </row>
    <row r="101" spans="1:18" x14ac:dyDescent="0.25">
      <c r="C101" s="1" t="s">
        <v>280</v>
      </c>
      <c r="R101" s="1" t="s">
        <v>196</v>
      </c>
    </row>
    <row r="102" spans="1:18" x14ac:dyDescent="0.25">
      <c r="B102" s="1" t="s">
        <v>96</v>
      </c>
      <c r="C102" s="1" t="s">
        <v>92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8" x14ac:dyDescent="0.25">
      <c r="A103" s="1">
        <v>19</v>
      </c>
      <c r="B103" s="1" t="s">
        <v>6</v>
      </c>
      <c r="C103" s="1" t="s">
        <v>247</v>
      </c>
    </row>
    <row r="104" spans="1:18" x14ac:dyDescent="0.25">
      <c r="C104" s="1" t="s">
        <v>299</v>
      </c>
      <c r="D104" s="1">
        <v>-1</v>
      </c>
    </row>
    <row r="105" spans="1:18" x14ac:dyDescent="0.25">
      <c r="B105" s="1" t="s">
        <v>19</v>
      </c>
      <c r="C105" s="1" t="s">
        <v>199</v>
      </c>
      <c r="R105" s="1" t="s">
        <v>200</v>
      </c>
    </row>
    <row r="106" spans="1:18" x14ac:dyDescent="0.25">
      <c r="C106" s="1" t="s">
        <v>201</v>
      </c>
    </row>
    <row r="107" spans="1:18" x14ac:dyDescent="0.25">
      <c r="C107" s="1" t="s">
        <v>294</v>
      </c>
      <c r="D107" s="2"/>
    </row>
    <row r="108" spans="1:18" x14ac:dyDescent="0.25">
      <c r="B108" s="1" t="s">
        <v>96</v>
      </c>
      <c r="C108" s="1" t="s">
        <v>92</v>
      </c>
    </row>
    <row r="109" spans="1:18" x14ac:dyDescent="0.25">
      <c r="C109" s="1" t="s">
        <v>266</v>
      </c>
    </row>
    <row r="110" spans="1:18" x14ac:dyDescent="0.25">
      <c r="A110" s="1">
        <v>20</v>
      </c>
      <c r="B110" s="1" t="s">
        <v>6</v>
      </c>
      <c r="C110" s="1" t="s">
        <v>225</v>
      </c>
      <c r="R110" s="1" t="s">
        <v>226</v>
      </c>
    </row>
    <row r="111" spans="1:18" x14ac:dyDescent="0.25">
      <c r="B111" s="1" t="s">
        <v>19</v>
      </c>
      <c r="C111" s="1" t="s">
        <v>230</v>
      </c>
    </row>
    <row r="112" spans="1:18" x14ac:dyDescent="0.25">
      <c r="C112" s="1" t="s">
        <v>233</v>
      </c>
      <c r="H112" s="2"/>
      <c r="R112" s="1" t="s">
        <v>276</v>
      </c>
    </row>
    <row r="113" spans="1:16" x14ac:dyDescent="0.25">
      <c r="B113" s="1" t="s">
        <v>96</v>
      </c>
      <c r="C113" s="1" t="s">
        <v>92</v>
      </c>
    </row>
    <row r="114" spans="1:16" x14ac:dyDescent="0.25">
      <c r="A114" s="1">
        <v>21</v>
      </c>
      <c r="B114" s="1" t="s">
        <v>6</v>
      </c>
      <c r="C114" s="1" t="s">
        <v>108</v>
      </c>
    </row>
    <row r="115" spans="1:16" x14ac:dyDescent="0.25">
      <c r="C115" s="1" t="s">
        <v>257</v>
      </c>
    </row>
    <row r="116" spans="1:16" x14ac:dyDescent="0.25">
      <c r="B116" s="1" t="s">
        <v>19</v>
      </c>
      <c r="C116" s="1" t="s">
        <v>199</v>
      </c>
    </row>
    <row r="117" spans="1:16" x14ac:dyDescent="0.25">
      <c r="C117" s="1" t="s">
        <v>222</v>
      </c>
    </row>
    <row r="118" spans="1:16" x14ac:dyDescent="0.25">
      <c r="B118" s="1" t="s">
        <v>96</v>
      </c>
      <c r="C118" s="1" t="s">
        <v>92</v>
      </c>
    </row>
    <row r="119" spans="1:16" x14ac:dyDescent="0.25">
      <c r="A119" s="1">
        <v>22</v>
      </c>
      <c r="B119" s="1" t="s">
        <v>6</v>
      </c>
      <c r="C119" s="1" t="s">
        <v>108</v>
      </c>
    </row>
    <row r="120" spans="1:16" x14ac:dyDescent="0.25">
      <c r="C120" s="1" t="s">
        <v>109</v>
      </c>
      <c r="N120" s="1" t="s">
        <v>202</v>
      </c>
      <c r="P120" s="1" t="s">
        <v>204</v>
      </c>
    </row>
    <row r="121" spans="1:16" x14ac:dyDescent="0.25">
      <c r="C121" s="1" t="s">
        <v>205</v>
      </c>
      <c r="P121" s="1" t="s">
        <v>207</v>
      </c>
    </row>
    <row r="122" spans="1:16" x14ac:dyDescent="0.25">
      <c r="B122" s="1" t="s">
        <v>19</v>
      </c>
      <c r="C122" s="1" t="s">
        <v>206</v>
      </c>
    </row>
    <row r="123" spans="1:16" x14ac:dyDescent="0.25">
      <c r="C123" s="1" t="s">
        <v>208</v>
      </c>
    </row>
    <row r="124" spans="1:16" x14ac:dyDescent="0.25">
      <c r="B124" s="1" t="s">
        <v>96</v>
      </c>
      <c r="C124" s="1" t="s">
        <v>92</v>
      </c>
    </row>
    <row r="125" spans="1:16" x14ac:dyDescent="0.25">
      <c r="A125" s="1">
        <v>23</v>
      </c>
      <c r="B125" s="1" t="s">
        <v>6</v>
      </c>
      <c r="C125" s="1" t="s">
        <v>209</v>
      </c>
    </row>
    <row r="126" spans="1:16" x14ac:dyDescent="0.25">
      <c r="C126" s="1" t="s">
        <v>210</v>
      </c>
    </row>
    <row r="127" spans="1:16" x14ac:dyDescent="0.25">
      <c r="B127" s="1" t="s">
        <v>19</v>
      </c>
      <c r="C127" s="1" t="s">
        <v>219</v>
      </c>
    </row>
    <row r="128" spans="1:16" x14ac:dyDescent="0.25">
      <c r="C128" s="1" t="s">
        <v>461</v>
      </c>
    </row>
    <row r="129" spans="1:18" x14ac:dyDescent="0.25">
      <c r="B129" s="1" t="s">
        <v>96</v>
      </c>
      <c r="C129" s="1" t="s">
        <v>92</v>
      </c>
    </row>
    <row r="130" spans="1:18" x14ac:dyDescent="0.25">
      <c r="A130" s="1">
        <v>24</v>
      </c>
      <c r="B130" s="1" t="s">
        <v>6</v>
      </c>
      <c r="C130" s="1" t="s">
        <v>218</v>
      </c>
      <c r="N130" s="1" t="s">
        <v>211</v>
      </c>
      <c r="R130" s="1" t="s">
        <v>215</v>
      </c>
    </row>
    <row r="131" spans="1:18" x14ac:dyDescent="0.25">
      <c r="B131" s="1" t="s">
        <v>19</v>
      </c>
      <c r="C131" s="1" t="s">
        <v>116</v>
      </c>
    </row>
    <row r="132" spans="1:18" x14ac:dyDescent="0.25">
      <c r="C132" s="1" t="s">
        <v>91</v>
      </c>
    </row>
    <row r="133" spans="1:18" x14ac:dyDescent="0.25">
      <c r="C133" s="1" t="s">
        <v>238</v>
      </c>
    </row>
    <row r="134" spans="1:18" x14ac:dyDescent="0.25">
      <c r="B134" s="1" t="s">
        <v>96</v>
      </c>
      <c r="C134" s="1" t="s">
        <v>92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8" x14ac:dyDescent="0.25">
      <c r="A135" s="1">
        <v>25</v>
      </c>
      <c r="B135" s="1" t="s">
        <v>6</v>
      </c>
      <c r="C135" s="1" t="s">
        <v>209</v>
      </c>
    </row>
    <row r="136" spans="1:18" x14ac:dyDescent="0.25">
      <c r="C136" s="1" t="s">
        <v>212</v>
      </c>
      <c r="R136" s="1" t="s">
        <v>214</v>
      </c>
    </row>
    <row r="137" spans="1:18" x14ac:dyDescent="0.25">
      <c r="C137" s="1" t="s">
        <v>213</v>
      </c>
      <c r="D137" s="1">
        <v>-1</v>
      </c>
      <c r="N137" s="1" t="s">
        <v>216</v>
      </c>
      <c r="R137" s="1" t="s">
        <v>217</v>
      </c>
    </row>
    <row r="138" spans="1:18" x14ac:dyDescent="0.25">
      <c r="C138" s="1" t="s">
        <v>256</v>
      </c>
    </row>
    <row r="139" spans="1:18" x14ac:dyDescent="0.25">
      <c r="B139" s="1" t="s">
        <v>19</v>
      </c>
      <c r="C139" s="1" t="s">
        <v>104</v>
      </c>
      <c r="Q139" s="1" t="s">
        <v>244</v>
      </c>
      <c r="R139" s="1" t="s">
        <v>290</v>
      </c>
    </row>
    <row r="140" spans="1:18" x14ac:dyDescent="0.25">
      <c r="B140" s="1" t="s">
        <v>96</v>
      </c>
      <c r="C140" s="1" t="s">
        <v>92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8" x14ac:dyDescent="0.25">
      <c r="C141" s="1" t="s">
        <v>266</v>
      </c>
    </row>
    <row r="142" spans="1:18" x14ac:dyDescent="0.25">
      <c r="A142" s="1">
        <v>26</v>
      </c>
      <c r="B142" s="1" t="s">
        <v>6</v>
      </c>
      <c r="C142" s="1" t="s">
        <v>251</v>
      </c>
    </row>
    <row r="143" spans="1:18" x14ac:dyDescent="0.25">
      <c r="C143" s="1" t="s">
        <v>252</v>
      </c>
      <c r="Q143" s="1" t="s">
        <v>253</v>
      </c>
    </row>
    <row r="144" spans="1:18" x14ac:dyDescent="0.25">
      <c r="B144" s="1" t="s">
        <v>19</v>
      </c>
      <c r="C144" s="1" t="s">
        <v>219</v>
      </c>
    </row>
    <row r="145" spans="1:18" x14ac:dyDescent="0.25">
      <c r="B145" s="1" t="s">
        <v>96</v>
      </c>
      <c r="C145" s="1" t="s">
        <v>92</v>
      </c>
    </row>
    <row r="146" spans="1:18" x14ac:dyDescent="0.25">
      <c r="A146" s="1">
        <v>27</v>
      </c>
      <c r="B146" s="1" t="s">
        <v>6</v>
      </c>
      <c r="C146" s="1" t="s">
        <v>206</v>
      </c>
    </row>
    <row r="147" spans="1:18" x14ac:dyDescent="0.25">
      <c r="C147" s="1" t="s">
        <v>223</v>
      </c>
      <c r="R147" s="1" t="s">
        <v>224</v>
      </c>
    </row>
    <row r="148" spans="1:18" x14ac:dyDescent="0.25">
      <c r="B148" s="1" t="s">
        <v>19</v>
      </c>
      <c r="C148" s="1" t="s">
        <v>124</v>
      </c>
      <c r="R148" s="1" t="s">
        <v>248</v>
      </c>
    </row>
    <row r="149" spans="1:18" x14ac:dyDescent="0.25">
      <c r="B149" s="1" t="s">
        <v>96</v>
      </c>
      <c r="C149" s="1" t="s">
        <v>92</v>
      </c>
    </row>
    <row r="150" spans="1:18" x14ac:dyDescent="0.25">
      <c r="A150" s="1">
        <v>28</v>
      </c>
      <c r="B150" s="1" t="s">
        <v>6</v>
      </c>
      <c r="C150" s="1" t="s">
        <v>206</v>
      </c>
    </row>
    <row r="151" spans="1:18" x14ac:dyDescent="0.25">
      <c r="C151" s="1" t="s">
        <v>227</v>
      </c>
    </row>
    <row r="152" spans="1:18" x14ac:dyDescent="0.25">
      <c r="B152" s="1" t="s">
        <v>19</v>
      </c>
      <c r="C152" s="1" t="s">
        <v>124</v>
      </c>
    </row>
    <row r="153" spans="1:18" x14ac:dyDescent="0.25">
      <c r="C153" s="1" t="s">
        <v>334</v>
      </c>
      <c r="P153" s="1" t="s">
        <v>335</v>
      </c>
    </row>
    <row r="154" spans="1:18" x14ac:dyDescent="0.25">
      <c r="B154" s="1" t="s">
        <v>96</v>
      </c>
      <c r="C154" s="1" t="s">
        <v>92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8" x14ac:dyDescent="0.25">
      <c r="A155" s="1">
        <v>29</v>
      </c>
      <c r="B155" s="1" t="s">
        <v>6</v>
      </c>
      <c r="C155" s="1" t="s">
        <v>206</v>
      </c>
    </row>
    <row r="156" spans="1:18" x14ac:dyDescent="0.25">
      <c r="C156" s="1" t="s">
        <v>227</v>
      </c>
      <c r="R156" s="1" t="s">
        <v>228</v>
      </c>
    </row>
    <row r="157" spans="1:18" x14ac:dyDescent="0.25">
      <c r="B157" s="1" t="s">
        <v>19</v>
      </c>
      <c r="C157" s="1" t="s">
        <v>127</v>
      </c>
    </row>
    <row r="158" spans="1:18" x14ac:dyDescent="0.25">
      <c r="C158" s="1" t="s">
        <v>263</v>
      </c>
      <c r="J158" s="2">
        <v>1</v>
      </c>
      <c r="R158" s="1" t="s">
        <v>264</v>
      </c>
    </row>
    <row r="159" spans="1:18" x14ac:dyDescent="0.25">
      <c r="B159" s="1" t="s">
        <v>96</v>
      </c>
      <c r="C159" s="1" t="s">
        <v>92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8" x14ac:dyDescent="0.25">
      <c r="A160" s="1">
        <v>30</v>
      </c>
      <c r="B160" s="1" t="s">
        <v>6</v>
      </c>
      <c r="C160" s="1" t="s">
        <v>258</v>
      </c>
    </row>
    <row r="161" spans="1:18" x14ac:dyDescent="0.25">
      <c r="C161" s="1" t="s">
        <v>259</v>
      </c>
    </row>
    <row r="162" spans="1:18" x14ac:dyDescent="0.25">
      <c r="C162" s="1" t="s">
        <v>303</v>
      </c>
      <c r="D162" s="2">
        <v>-1</v>
      </c>
      <c r="E162" s="2">
        <v>1</v>
      </c>
    </row>
    <row r="163" spans="1:18" x14ac:dyDescent="0.25">
      <c r="B163" s="1" t="s">
        <v>19</v>
      </c>
      <c r="C163" s="1" t="s">
        <v>127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8" x14ac:dyDescent="0.25">
      <c r="C164" s="1" t="s">
        <v>295</v>
      </c>
      <c r="R164" s="1" t="s">
        <v>296</v>
      </c>
    </row>
    <row r="165" spans="1:18" x14ac:dyDescent="0.25">
      <c r="B165" s="1" t="s">
        <v>96</v>
      </c>
      <c r="C165" s="1" t="s">
        <v>92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8" x14ac:dyDescent="0.25">
      <c r="A166" s="1">
        <v>31</v>
      </c>
      <c r="B166" s="1" t="s">
        <v>6</v>
      </c>
      <c r="C166" s="1" t="s">
        <v>192</v>
      </c>
      <c r="N166" s="1" t="s">
        <v>271</v>
      </c>
    </row>
    <row r="167" spans="1:18" x14ac:dyDescent="0.25">
      <c r="B167" s="1" t="s">
        <v>19</v>
      </c>
      <c r="C167" s="1" t="s">
        <v>192</v>
      </c>
    </row>
    <row r="168" spans="1:18" x14ac:dyDescent="0.25">
      <c r="C168" s="1" t="s">
        <v>212</v>
      </c>
      <c r="N168" s="1" t="s">
        <v>273</v>
      </c>
      <c r="Q168" s="1" t="s">
        <v>272</v>
      </c>
      <c r="R168" s="1" t="s">
        <v>291</v>
      </c>
    </row>
    <row r="169" spans="1:18" x14ac:dyDescent="0.25">
      <c r="B169" s="1" t="s">
        <v>96</v>
      </c>
      <c r="C169" s="1" t="s">
        <v>92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8" x14ac:dyDescent="0.25">
      <c r="A170" s="1">
        <v>32</v>
      </c>
      <c r="B170" s="1" t="s">
        <v>6</v>
      </c>
      <c r="C170" s="1" t="s">
        <v>206</v>
      </c>
    </row>
    <row r="171" spans="1:18" x14ac:dyDescent="0.25">
      <c r="C171" s="1" t="s">
        <v>274</v>
      </c>
    </row>
    <row r="172" spans="1:18" x14ac:dyDescent="0.25">
      <c r="C172" s="1" t="s">
        <v>275</v>
      </c>
      <c r="D172" s="2">
        <v>1</v>
      </c>
      <c r="R172" s="1" t="s">
        <v>277</v>
      </c>
    </row>
    <row r="173" spans="1:18" x14ac:dyDescent="0.25">
      <c r="C173" s="1" t="s">
        <v>279</v>
      </c>
      <c r="D173" s="2"/>
      <c r="E173" s="2"/>
      <c r="R173" s="1" t="s">
        <v>278</v>
      </c>
    </row>
    <row r="174" spans="1:18" x14ac:dyDescent="0.25">
      <c r="B174" s="1" t="s">
        <v>19</v>
      </c>
      <c r="C174" s="1" t="s">
        <v>192</v>
      </c>
      <c r="N174" s="1" t="s">
        <v>301</v>
      </c>
    </row>
    <row r="175" spans="1:18" x14ac:dyDescent="0.25">
      <c r="C175" s="1" t="s">
        <v>302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8" x14ac:dyDescent="0.25">
      <c r="B176" s="1" t="s">
        <v>96</v>
      </c>
      <c r="C176" s="1" t="s">
        <v>92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8" x14ac:dyDescent="0.25">
      <c r="C177" s="1" t="s">
        <v>266</v>
      </c>
      <c r="R177" s="1" t="s">
        <v>298</v>
      </c>
    </row>
    <row r="178" spans="1:18" x14ac:dyDescent="0.25">
      <c r="A178" s="1">
        <v>33</v>
      </c>
      <c r="B178" s="1" t="s">
        <v>6</v>
      </c>
      <c r="C178" s="1" t="s">
        <v>307</v>
      </c>
      <c r="P178" s="1" t="s">
        <v>315</v>
      </c>
    </row>
    <row r="179" spans="1:18" x14ac:dyDescent="0.25">
      <c r="C179" s="1" t="s">
        <v>316</v>
      </c>
    </row>
    <row r="180" spans="1:18" x14ac:dyDescent="0.25">
      <c r="C180" s="1" t="s">
        <v>317</v>
      </c>
      <c r="R180" s="1" t="s">
        <v>318</v>
      </c>
    </row>
    <row r="181" spans="1:18" x14ac:dyDescent="0.25">
      <c r="B181" s="1" t="s">
        <v>19</v>
      </c>
      <c r="C181" s="1" t="s">
        <v>355</v>
      </c>
      <c r="Q181" s="1" t="s">
        <v>320</v>
      </c>
    </row>
    <row r="182" spans="1:18" x14ac:dyDescent="0.25">
      <c r="B182" s="1" t="s">
        <v>96</v>
      </c>
      <c r="C182" s="1" t="s">
        <v>92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8" x14ac:dyDescent="0.25">
      <c r="A183" s="1">
        <v>34</v>
      </c>
      <c r="B183" s="1" t="s">
        <v>6</v>
      </c>
      <c r="C183" s="1" t="s">
        <v>293</v>
      </c>
      <c r="O183" s="1" t="s">
        <v>331</v>
      </c>
    </row>
    <row r="184" spans="1:18" x14ac:dyDescent="0.25">
      <c r="B184" s="1" t="s">
        <v>19</v>
      </c>
      <c r="C184" s="1" t="s">
        <v>336</v>
      </c>
    </row>
    <row r="185" spans="1:18" x14ac:dyDescent="0.25">
      <c r="C185" s="1" t="s">
        <v>337</v>
      </c>
    </row>
    <row r="186" spans="1:18" x14ac:dyDescent="0.25">
      <c r="B186" s="1" t="s">
        <v>96</v>
      </c>
      <c r="C186" s="1" t="s">
        <v>92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8" x14ac:dyDescent="0.25">
      <c r="A187" s="1">
        <v>35</v>
      </c>
      <c r="B187" s="1" t="s">
        <v>6</v>
      </c>
      <c r="C187" s="1" t="s">
        <v>249</v>
      </c>
      <c r="R187" s="1" t="s">
        <v>261</v>
      </c>
    </row>
    <row r="188" spans="1:18" x14ac:dyDescent="0.25">
      <c r="B188" s="1" t="s">
        <v>19</v>
      </c>
      <c r="C188" s="1" t="s">
        <v>268</v>
      </c>
    </row>
    <row r="189" spans="1:18" x14ac:dyDescent="0.25">
      <c r="C189" s="1" t="s">
        <v>282</v>
      </c>
    </row>
    <row r="190" spans="1:18" x14ac:dyDescent="0.25">
      <c r="C190" s="1" t="s">
        <v>283</v>
      </c>
      <c r="R190" s="1" t="s">
        <v>284</v>
      </c>
    </row>
    <row r="191" spans="1:18" x14ac:dyDescent="0.25">
      <c r="B191" s="1" t="s">
        <v>96</v>
      </c>
      <c r="C191" s="1" t="s">
        <v>92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8" x14ac:dyDescent="0.25">
      <c r="A192" s="1">
        <v>36</v>
      </c>
      <c r="B192" s="1" t="s">
        <v>6</v>
      </c>
      <c r="C192" s="1" t="s">
        <v>108</v>
      </c>
    </row>
    <row r="193" spans="1:18" x14ac:dyDescent="0.25">
      <c r="C193" s="1" t="s">
        <v>328</v>
      </c>
    </row>
    <row r="194" spans="1:18" x14ac:dyDescent="0.25">
      <c r="B194" s="1" t="s">
        <v>19</v>
      </c>
      <c r="C194" s="1" t="s">
        <v>131</v>
      </c>
    </row>
    <row r="195" spans="1:18" x14ac:dyDescent="0.25">
      <c r="C195" s="1" t="s">
        <v>327</v>
      </c>
    </row>
    <row r="196" spans="1:18" x14ac:dyDescent="0.25">
      <c r="B196" s="1" t="s">
        <v>96</v>
      </c>
      <c r="C196" s="1" t="s">
        <v>92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8" x14ac:dyDescent="0.25">
      <c r="A197" s="1">
        <v>37</v>
      </c>
      <c r="B197" s="1" t="s">
        <v>6</v>
      </c>
      <c r="C197" s="1" t="s">
        <v>108</v>
      </c>
    </row>
    <row r="198" spans="1:18" x14ac:dyDescent="0.25">
      <c r="C198" s="1" t="s">
        <v>330</v>
      </c>
      <c r="O198" s="1" t="s">
        <v>332</v>
      </c>
    </row>
    <row r="199" spans="1:18" x14ac:dyDescent="0.25">
      <c r="B199" s="1" t="s">
        <v>19</v>
      </c>
      <c r="C199" s="1" t="s">
        <v>260</v>
      </c>
    </row>
    <row r="200" spans="1:18" x14ac:dyDescent="0.25">
      <c r="B200" s="1" t="s">
        <v>96</v>
      </c>
      <c r="C200" s="1" t="s">
        <v>92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8" x14ac:dyDescent="0.25">
      <c r="A201" s="1">
        <v>38</v>
      </c>
      <c r="B201" s="1" t="s">
        <v>6</v>
      </c>
      <c r="C201" s="1" t="s">
        <v>209</v>
      </c>
    </row>
    <row r="202" spans="1:18" x14ac:dyDescent="0.25">
      <c r="C202" s="1" t="s">
        <v>333</v>
      </c>
      <c r="O202" s="1" t="s">
        <v>332</v>
      </c>
    </row>
    <row r="203" spans="1:18" x14ac:dyDescent="0.25">
      <c r="B203" s="1" t="s">
        <v>19</v>
      </c>
      <c r="C203" s="1" t="s">
        <v>336</v>
      </c>
    </row>
    <row r="204" spans="1:18" x14ac:dyDescent="0.25">
      <c r="C204" s="1" t="s">
        <v>338</v>
      </c>
    </row>
    <row r="205" spans="1:18" x14ac:dyDescent="0.25">
      <c r="C205" s="1" t="s">
        <v>339</v>
      </c>
    </row>
    <row r="206" spans="1:18" x14ac:dyDescent="0.25">
      <c r="C206" s="1" t="s">
        <v>340</v>
      </c>
      <c r="R206" s="1" t="s">
        <v>341</v>
      </c>
    </row>
    <row r="207" spans="1:18" x14ac:dyDescent="0.25">
      <c r="B207" s="1" t="s">
        <v>96</v>
      </c>
      <c r="C207" s="1" t="s">
        <v>92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8" x14ac:dyDescent="0.25">
      <c r="A208" s="1">
        <v>39</v>
      </c>
      <c r="B208" s="1" t="s">
        <v>6</v>
      </c>
      <c r="C208" s="1" t="s">
        <v>251</v>
      </c>
    </row>
    <row r="209" spans="1:18" x14ac:dyDescent="0.25">
      <c r="C209" s="1" t="s">
        <v>255</v>
      </c>
    </row>
    <row r="210" spans="1:18" x14ac:dyDescent="0.25">
      <c r="B210" s="1" t="s">
        <v>19</v>
      </c>
      <c r="C210" s="1" t="s">
        <v>336</v>
      </c>
    </row>
    <row r="211" spans="1:18" x14ac:dyDescent="0.25">
      <c r="C211" s="1" t="s">
        <v>342</v>
      </c>
      <c r="Q211" s="1" t="s">
        <v>344</v>
      </c>
      <c r="R211" s="1" t="s">
        <v>343</v>
      </c>
    </row>
    <row r="212" spans="1:18" x14ac:dyDescent="0.25">
      <c r="B212" s="1" t="s">
        <v>96</v>
      </c>
      <c r="C212" s="1" t="s">
        <v>92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8" x14ac:dyDescent="0.25">
      <c r="C213" s="1" t="s">
        <v>266</v>
      </c>
    </row>
    <row r="214" spans="1:18" x14ac:dyDescent="0.25">
      <c r="A214" s="1">
        <v>40</v>
      </c>
      <c r="B214" s="1" t="s">
        <v>6</v>
      </c>
      <c r="C214" s="1" t="s">
        <v>293</v>
      </c>
    </row>
    <row r="215" spans="1:18" x14ac:dyDescent="0.25">
      <c r="C215" s="1" t="s">
        <v>180</v>
      </c>
    </row>
    <row r="216" spans="1:18" x14ac:dyDescent="0.25">
      <c r="C216" s="1" t="s">
        <v>345</v>
      </c>
      <c r="O216" s="1" t="s">
        <v>347</v>
      </c>
      <c r="R216" s="1" t="s">
        <v>346</v>
      </c>
    </row>
    <row r="217" spans="1:18" x14ac:dyDescent="0.25">
      <c r="B217" s="1" t="s">
        <v>19</v>
      </c>
      <c r="C217" s="1" t="s">
        <v>254</v>
      </c>
    </row>
    <row r="218" spans="1:18" x14ac:dyDescent="0.25">
      <c r="B218" s="1" t="s">
        <v>96</v>
      </c>
      <c r="C218" s="1" t="s">
        <v>92</v>
      </c>
    </row>
    <row r="219" spans="1:18" x14ac:dyDescent="0.25">
      <c r="A219" s="1">
        <v>41</v>
      </c>
      <c r="B219" s="1" t="s">
        <v>6</v>
      </c>
      <c r="C219" s="1" t="s">
        <v>359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8" x14ac:dyDescent="0.25">
      <c r="C220" s="1" t="s">
        <v>108</v>
      </c>
    </row>
    <row r="221" spans="1:18" x14ac:dyDescent="0.25">
      <c r="C221" s="1" t="s">
        <v>387</v>
      </c>
    </row>
    <row r="222" spans="1:18" x14ac:dyDescent="0.25">
      <c r="B222" s="1" t="s">
        <v>19</v>
      </c>
      <c r="C222" s="1" t="s">
        <v>124</v>
      </c>
      <c r="R222" s="1" t="s">
        <v>367</v>
      </c>
    </row>
    <row r="223" spans="1:18" x14ac:dyDescent="0.25">
      <c r="C223" s="1" t="s">
        <v>366</v>
      </c>
      <c r="R223" s="1" t="s">
        <v>368</v>
      </c>
    </row>
    <row r="224" spans="1:18" x14ac:dyDescent="0.25">
      <c r="B224" s="1" t="s">
        <v>96</v>
      </c>
      <c r="C224" s="1" t="s">
        <v>92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8" x14ac:dyDescent="0.25">
      <c r="A225" s="1">
        <v>42</v>
      </c>
      <c r="B225" s="1" t="s">
        <v>6</v>
      </c>
      <c r="C225" s="1" t="s">
        <v>369</v>
      </c>
    </row>
    <row r="226" spans="1:18" x14ac:dyDescent="0.25">
      <c r="C226" s="1" t="s">
        <v>370</v>
      </c>
      <c r="R226" s="1" t="s">
        <v>375</v>
      </c>
    </row>
    <row r="227" spans="1:18" x14ac:dyDescent="0.25">
      <c r="C227" s="1" t="s">
        <v>371</v>
      </c>
      <c r="P227" s="1" t="s">
        <v>373</v>
      </c>
      <c r="Q227" s="1" t="s">
        <v>372</v>
      </c>
      <c r="R227" s="1" t="s">
        <v>390</v>
      </c>
    </row>
    <row r="228" spans="1:18" x14ac:dyDescent="0.25">
      <c r="B228" s="1" t="s">
        <v>19</v>
      </c>
      <c r="C228" s="1" t="s">
        <v>383</v>
      </c>
      <c r="R228" s="1" t="s">
        <v>384</v>
      </c>
    </row>
    <row r="229" spans="1:18" x14ac:dyDescent="0.25">
      <c r="C229" s="1" t="s">
        <v>91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8" x14ac:dyDescent="0.25">
      <c r="C230" s="1" t="s">
        <v>240</v>
      </c>
    </row>
    <row r="231" spans="1:18" x14ac:dyDescent="0.25">
      <c r="C231" s="1" t="s">
        <v>462</v>
      </c>
      <c r="D231" s="2"/>
      <c r="R231" s="1" t="s">
        <v>376</v>
      </c>
    </row>
    <row r="232" spans="1:18" x14ac:dyDescent="0.25">
      <c r="B232" s="1" t="s">
        <v>96</v>
      </c>
      <c r="C232" s="1" t="s">
        <v>92</v>
      </c>
    </row>
    <row r="233" spans="1:18" x14ac:dyDescent="0.25">
      <c r="A233" s="1">
        <v>43</v>
      </c>
      <c r="B233" s="1" t="s">
        <v>6</v>
      </c>
      <c r="C233" s="1" t="s">
        <v>377</v>
      </c>
      <c r="R233" s="1" t="s">
        <v>378</v>
      </c>
    </row>
    <row r="234" spans="1:18" x14ac:dyDescent="0.25">
      <c r="B234" s="1" t="s">
        <v>96</v>
      </c>
      <c r="C234" s="1" t="s">
        <v>92</v>
      </c>
    </row>
    <row r="235" spans="1:18" x14ac:dyDescent="0.25">
      <c r="A235" s="1">
        <v>44</v>
      </c>
      <c r="B235" s="1" t="s">
        <v>6</v>
      </c>
      <c r="C235" s="1" t="s">
        <v>236</v>
      </c>
    </row>
    <row r="236" spans="1:18" x14ac:dyDescent="0.25">
      <c r="C236" s="1" t="s">
        <v>381</v>
      </c>
      <c r="R236" s="1" t="s">
        <v>382</v>
      </c>
    </row>
    <row r="237" spans="1:18" x14ac:dyDescent="0.25">
      <c r="C237" s="1" t="s">
        <v>240</v>
      </c>
      <c r="H237" s="2">
        <v>1</v>
      </c>
    </row>
    <row r="238" spans="1:18" x14ac:dyDescent="0.25">
      <c r="B238" s="1" t="s">
        <v>19</v>
      </c>
      <c r="C238" s="1" t="s">
        <v>260</v>
      </c>
    </row>
    <row r="239" spans="1:18" x14ac:dyDescent="0.25">
      <c r="B239" s="1" t="s">
        <v>96</v>
      </c>
      <c r="C239" s="1" t="s">
        <v>92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8" x14ac:dyDescent="0.25">
      <c r="A240" s="1">
        <v>45</v>
      </c>
      <c r="B240" s="1" t="s">
        <v>6</v>
      </c>
      <c r="C240" s="1" t="s">
        <v>379</v>
      </c>
    </row>
    <row r="241" spans="1:18" x14ac:dyDescent="0.25">
      <c r="C241" s="1" t="s">
        <v>380</v>
      </c>
    </row>
    <row r="242" spans="1:18" x14ac:dyDescent="0.25">
      <c r="B242" s="1" t="s">
        <v>19</v>
      </c>
      <c r="C242" s="1" t="s">
        <v>125</v>
      </c>
    </row>
    <row r="243" spans="1:18" x14ac:dyDescent="0.25">
      <c r="C243" s="1" t="s">
        <v>126</v>
      </c>
      <c r="R243" s="1" t="s">
        <v>137</v>
      </c>
    </row>
    <row r="244" spans="1:18" x14ac:dyDescent="0.25">
      <c r="C244" s="1" t="s">
        <v>182</v>
      </c>
    </row>
    <row r="245" spans="1:18" x14ac:dyDescent="0.25">
      <c r="B245" s="1" t="s">
        <v>96</v>
      </c>
      <c r="C245" s="1" t="s">
        <v>92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8" x14ac:dyDescent="0.25">
      <c r="A246" s="1">
        <v>46</v>
      </c>
      <c r="B246" s="1" t="s">
        <v>6</v>
      </c>
      <c r="C246" s="1" t="s">
        <v>93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8" x14ac:dyDescent="0.25">
      <c r="C247" s="1" t="s">
        <v>463</v>
      </c>
    </row>
    <row r="248" spans="1:18" x14ac:dyDescent="0.25">
      <c r="B248" s="1" t="s">
        <v>19</v>
      </c>
      <c r="C248" s="1" t="s">
        <v>297</v>
      </c>
    </row>
    <row r="249" spans="1:18" x14ac:dyDescent="0.25">
      <c r="B249" s="1" t="s">
        <v>96</v>
      </c>
      <c r="C249" s="1" t="s">
        <v>92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8" x14ac:dyDescent="0.25">
      <c r="A250" s="1">
        <v>47</v>
      </c>
      <c r="B250" s="1" t="s">
        <v>6</v>
      </c>
      <c r="C250" s="1" t="s">
        <v>432</v>
      </c>
    </row>
    <row r="251" spans="1:18" x14ac:dyDescent="0.25">
      <c r="C251" s="1" t="s">
        <v>93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8" x14ac:dyDescent="0.25">
      <c r="C252" s="3" t="s">
        <v>466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8" x14ac:dyDescent="0.25">
      <c r="B253" s="1" t="s">
        <v>19</v>
      </c>
      <c r="C253" s="1" t="s">
        <v>297</v>
      </c>
    </row>
    <row r="254" spans="1:18" x14ac:dyDescent="0.25">
      <c r="C254" s="1" t="s">
        <v>182</v>
      </c>
      <c r="R254" s="1" t="s">
        <v>319</v>
      </c>
    </row>
    <row r="255" spans="1:18" x14ac:dyDescent="0.25">
      <c r="B255" s="1" t="s">
        <v>96</v>
      </c>
      <c r="C255" s="1" t="s">
        <v>92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8" x14ac:dyDescent="0.25">
      <c r="C256" s="1" t="s">
        <v>266</v>
      </c>
    </row>
    <row r="257" spans="1:18" x14ac:dyDescent="0.25">
      <c r="A257" s="1">
        <v>48</v>
      </c>
      <c r="B257" s="1" t="s">
        <v>6</v>
      </c>
      <c r="C257" s="1" t="s">
        <v>93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8" x14ac:dyDescent="0.25">
      <c r="C258" s="1" t="s">
        <v>467</v>
      </c>
    </row>
    <row r="259" spans="1:18" x14ac:dyDescent="0.25">
      <c r="B259" s="1" t="s">
        <v>19</v>
      </c>
      <c r="C259" s="1" t="s">
        <v>297</v>
      </c>
      <c r="R259" s="1" t="s">
        <v>329</v>
      </c>
    </row>
    <row r="260" spans="1:18" x14ac:dyDescent="0.25">
      <c r="B260" s="1" t="s">
        <v>96</v>
      </c>
      <c r="C260" s="1" t="s">
        <v>92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8" x14ac:dyDescent="0.25">
      <c r="A261" s="1">
        <v>49</v>
      </c>
      <c r="B261" s="1" t="s">
        <v>6</v>
      </c>
      <c r="C261" s="1" t="s">
        <v>388</v>
      </c>
    </row>
    <row r="262" spans="1:18" x14ac:dyDescent="0.25">
      <c r="C262" s="1" t="s">
        <v>260</v>
      </c>
    </row>
    <row r="263" spans="1:18" x14ac:dyDescent="0.25">
      <c r="B263" s="1" t="s">
        <v>19</v>
      </c>
      <c r="C263" s="1" t="s">
        <v>116</v>
      </c>
    </row>
    <row r="264" spans="1:18" x14ac:dyDescent="0.25">
      <c r="C264" s="1" t="s">
        <v>91</v>
      </c>
      <c r="R264" s="1" t="s">
        <v>389</v>
      </c>
    </row>
    <row r="265" spans="1:18" x14ac:dyDescent="0.25">
      <c r="C265" s="1" t="s">
        <v>391</v>
      </c>
      <c r="K265" s="2">
        <v>1</v>
      </c>
    </row>
    <row r="266" spans="1:18" x14ac:dyDescent="0.25">
      <c r="C266" s="3" t="s">
        <v>229</v>
      </c>
      <c r="D266" s="2"/>
      <c r="E266" s="2"/>
      <c r="F266" s="2"/>
      <c r="G266" s="2"/>
      <c r="H266" s="2"/>
      <c r="I266" s="2">
        <v>1</v>
      </c>
      <c r="J266" s="2"/>
      <c r="K266" s="2"/>
      <c r="L266" s="2"/>
      <c r="M266" s="2"/>
      <c r="R266" s="1" t="s">
        <v>393</v>
      </c>
    </row>
    <row r="267" spans="1:18" x14ac:dyDescent="0.25">
      <c r="C267" s="1" t="s">
        <v>279</v>
      </c>
      <c r="D267" s="2">
        <v>-1</v>
      </c>
      <c r="F267" s="2"/>
      <c r="R267" s="1" t="s">
        <v>394</v>
      </c>
    </row>
    <row r="268" spans="1:18" x14ac:dyDescent="0.25">
      <c r="B268" s="1" t="s">
        <v>96</v>
      </c>
      <c r="C268" s="1" t="s">
        <v>92</v>
      </c>
    </row>
    <row r="269" spans="1:18" x14ac:dyDescent="0.25">
      <c r="A269" s="1">
        <v>50</v>
      </c>
      <c r="B269" s="1" t="s">
        <v>6</v>
      </c>
      <c r="C269" s="1" t="s">
        <v>192</v>
      </c>
      <c r="O269" s="1" t="s">
        <v>401</v>
      </c>
    </row>
    <row r="270" spans="1:18" x14ac:dyDescent="0.25">
      <c r="C270" s="1" t="s">
        <v>379</v>
      </c>
    </row>
    <row r="271" spans="1:18" x14ac:dyDescent="0.25">
      <c r="C271" s="1" t="s">
        <v>180</v>
      </c>
      <c r="O271" s="1" t="s">
        <v>402</v>
      </c>
      <c r="R271" s="1" t="s">
        <v>417</v>
      </c>
    </row>
    <row r="272" spans="1:18" x14ac:dyDescent="0.25">
      <c r="B272" s="1" t="s">
        <v>19</v>
      </c>
      <c r="C272" s="1" t="s">
        <v>336</v>
      </c>
    </row>
    <row r="273" spans="1:18" x14ac:dyDescent="0.25">
      <c r="C273" s="1" t="s">
        <v>403</v>
      </c>
      <c r="O273" s="1" t="s">
        <v>402</v>
      </c>
    </row>
    <row r="274" spans="1:18" x14ac:dyDescent="0.25">
      <c r="B274" s="1" t="s">
        <v>96</v>
      </c>
      <c r="C274" s="1" t="s">
        <v>92</v>
      </c>
    </row>
    <row r="275" spans="1:18" x14ac:dyDescent="0.25">
      <c r="A275" s="1">
        <v>51</v>
      </c>
      <c r="B275" s="1" t="s">
        <v>6</v>
      </c>
      <c r="C275" s="1" t="s">
        <v>379</v>
      </c>
    </row>
    <row r="276" spans="1:18" x14ac:dyDescent="0.25">
      <c r="C276" s="1" t="s">
        <v>240</v>
      </c>
    </row>
    <row r="277" spans="1:18" x14ac:dyDescent="0.25">
      <c r="C277" s="1" t="s">
        <v>465</v>
      </c>
      <c r="D277" s="2"/>
      <c r="O277" s="1" t="s">
        <v>402</v>
      </c>
      <c r="R277" s="1" t="s">
        <v>418</v>
      </c>
    </row>
    <row r="278" spans="1:18" x14ac:dyDescent="0.25">
      <c r="C278" s="1" t="s">
        <v>415</v>
      </c>
      <c r="R278" s="1" t="s">
        <v>416</v>
      </c>
    </row>
    <row r="279" spans="1:18" x14ac:dyDescent="0.25">
      <c r="C279" s="1" t="s">
        <v>414</v>
      </c>
      <c r="O279" s="1" t="s">
        <v>405</v>
      </c>
      <c r="R279" s="1" t="s">
        <v>406</v>
      </c>
    </row>
    <row r="280" spans="1:18" x14ac:dyDescent="0.25">
      <c r="B280" s="1" t="s">
        <v>19</v>
      </c>
      <c r="C280" s="1" t="s">
        <v>199</v>
      </c>
      <c r="R280" s="1" t="s">
        <v>399</v>
      </c>
    </row>
    <row r="281" spans="1:18" x14ac:dyDescent="0.25">
      <c r="B281" s="1" t="s">
        <v>96</v>
      </c>
      <c r="C281" s="1" t="s">
        <v>92</v>
      </c>
    </row>
    <row r="282" spans="1:18" x14ac:dyDescent="0.25">
      <c r="A282" s="1">
        <v>52</v>
      </c>
      <c r="B282" s="1" t="s">
        <v>6</v>
      </c>
      <c r="C282" s="1" t="s">
        <v>192</v>
      </c>
    </row>
    <row r="283" spans="1:18" x14ac:dyDescent="0.25">
      <c r="C283" s="1" t="s">
        <v>409</v>
      </c>
      <c r="R283" s="1" t="s">
        <v>410</v>
      </c>
    </row>
    <row r="284" spans="1:18" x14ac:dyDescent="0.25">
      <c r="B284" s="1" t="s">
        <v>19</v>
      </c>
      <c r="C284" s="1" t="s">
        <v>293</v>
      </c>
      <c r="O284" s="1" t="s">
        <v>469</v>
      </c>
    </row>
    <row r="285" spans="1:18" x14ac:dyDescent="0.25">
      <c r="C285" s="1" t="s">
        <v>470</v>
      </c>
    </row>
    <row r="286" spans="1:18" x14ac:dyDescent="0.25">
      <c r="A286" s="1">
        <v>53</v>
      </c>
      <c r="B286" s="1" t="s">
        <v>6</v>
      </c>
      <c r="C286" s="1" t="s">
        <v>91</v>
      </c>
    </row>
    <row r="287" spans="1:18" x14ac:dyDescent="0.25">
      <c r="C287" s="1" t="s">
        <v>472</v>
      </c>
      <c r="M287" s="2">
        <v>1</v>
      </c>
      <c r="O287" s="1" t="s">
        <v>473</v>
      </c>
      <c r="R287" s="1" t="s">
        <v>485</v>
      </c>
    </row>
    <row r="288" spans="1:18" x14ac:dyDescent="0.25">
      <c r="A288" s="1">
        <v>54</v>
      </c>
      <c r="B288" s="1" t="s">
        <v>6</v>
      </c>
      <c r="C288" s="1" t="s">
        <v>474</v>
      </c>
    </row>
    <row r="289" spans="1:18" x14ac:dyDescent="0.25">
      <c r="B289" s="1" t="s">
        <v>19</v>
      </c>
      <c r="C289" s="1" t="s">
        <v>293</v>
      </c>
    </row>
    <row r="290" spans="1:18" x14ac:dyDescent="0.25">
      <c r="C290" s="1" t="s">
        <v>102</v>
      </c>
      <c r="R290" s="1" t="s">
        <v>395</v>
      </c>
    </row>
    <row r="291" spans="1:18" x14ac:dyDescent="0.25">
      <c r="B291" s="1" t="s">
        <v>96</v>
      </c>
      <c r="C291" s="1" t="s">
        <v>92</v>
      </c>
    </row>
    <row r="292" spans="1:18" x14ac:dyDescent="0.25">
      <c r="A292" s="1">
        <v>55</v>
      </c>
      <c r="B292" s="1" t="s">
        <v>6</v>
      </c>
      <c r="C292" s="1" t="s">
        <v>108</v>
      </c>
    </row>
    <row r="293" spans="1:18" x14ac:dyDescent="0.25">
      <c r="C293" s="1" t="s">
        <v>400</v>
      </c>
    </row>
    <row r="294" spans="1:18" x14ac:dyDescent="0.25">
      <c r="B294" s="1" t="s">
        <v>19</v>
      </c>
      <c r="C294" s="1" t="s">
        <v>127</v>
      </c>
    </row>
    <row r="295" spans="1:18" x14ac:dyDescent="0.25">
      <c r="C295" s="1" t="s">
        <v>397</v>
      </c>
      <c r="R295" s="1" t="s">
        <v>398</v>
      </c>
    </row>
    <row r="296" spans="1:18" x14ac:dyDescent="0.25">
      <c r="B296" s="1" t="s">
        <v>96</v>
      </c>
      <c r="C296" s="1" t="s">
        <v>92</v>
      </c>
    </row>
    <row r="297" spans="1:18" x14ac:dyDescent="0.25">
      <c r="A297" s="1">
        <v>56</v>
      </c>
      <c r="B297" s="1" t="s">
        <v>6</v>
      </c>
      <c r="C297" s="1" t="s">
        <v>379</v>
      </c>
    </row>
    <row r="298" spans="1:18" x14ac:dyDescent="0.25">
      <c r="C298" s="1" t="s">
        <v>411</v>
      </c>
    </row>
    <row r="299" spans="1:18" x14ac:dyDescent="0.25">
      <c r="B299" s="1" t="s">
        <v>19</v>
      </c>
      <c r="C299" s="1" t="s">
        <v>131</v>
      </c>
    </row>
    <row r="300" spans="1:18" x14ac:dyDescent="0.25">
      <c r="C300" s="1" t="s">
        <v>327</v>
      </c>
    </row>
    <row r="301" spans="1:18" x14ac:dyDescent="0.25">
      <c r="C301" s="1" t="s">
        <v>475</v>
      </c>
      <c r="D301" s="2"/>
    </row>
    <row r="302" spans="1:18" x14ac:dyDescent="0.25">
      <c r="B302" s="1" t="s">
        <v>96</v>
      </c>
      <c r="C302" s="1" t="s">
        <v>92</v>
      </c>
    </row>
    <row r="303" spans="1:18" x14ac:dyDescent="0.25">
      <c r="C303" s="1" t="s">
        <v>266</v>
      </c>
      <c r="R303" s="1" t="s">
        <v>464</v>
      </c>
    </row>
    <row r="304" spans="1:18" x14ac:dyDescent="0.25">
      <c r="A304" s="1">
        <v>57</v>
      </c>
      <c r="B304" s="1" t="s">
        <v>6</v>
      </c>
      <c r="C304" s="1" t="s">
        <v>379</v>
      </c>
    </row>
    <row r="305" spans="1:18" x14ac:dyDescent="0.25">
      <c r="C305" s="1" t="s">
        <v>476</v>
      </c>
    </row>
    <row r="306" spans="1:18" x14ac:dyDescent="0.25">
      <c r="C306" s="1" t="s">
        <v>477</v>
      </c>
    </row>
    <row r="307" spans="1:18" x14ac:dyDescent="0.25">
      <c r="C307" s="1" t="s">
        <v>478</v>
      </c>
    </row>
    <row r="308" spans="1:18" x14ac:dyDescent="0.25">
      <c r="C308" s="1" t="s">
        <v>440</v>
      </c>
      <c r="R308" s="1" t="s">
        <v>441</v>
      </c>
    </row>
    <row r="309" spans="1:18" x14ac:dyDescent="0.25">
      <c r="B309" s="1" t="s">
        <v>19</v>
      </c>
      <c r="C309" s="1" t="s">
        <v>131</v>
      </c>
    </row>
    <row r="310" spans="1:18" x14ac:dyDescent="0.25">
      <c r="C310" s="1" t="s">
        <v>456</v>
      </c>
    </row>
    <row r="311" spans="1:18" x14ac:dyDescent="0.25">
      <c r="B311" s="1" t="s">
        <v>96</v>
      </c>
      <c r="C311" s="1" t="s">
        <v>92</v>
      </c>
    </row>
    <row r="312" spans="1:18" x14ac:dyDescent="0.25">
      <c r="A312" s="1">
        <v>58</v>
      </c>
      <c r="B312" s="1" t="s">
        <v>6</v>
      </c>
      <c r="C312" s="1" t="s">
        <v>93</v>
      </c>
    </row>
    <row r="313" spans="1:18" x14ac:dyDescent="0.25">
      <c r="C313" s="1" t="s">
        <v>448</v>
      </c>
      <c r="R313" s="1" t="s">
        <v>449</v>
      </c>
    </row>
    <row r="314" spans="1:18" x14ac:dyDescent="0.25">
      <c r="B314" s="1" t="s">
        <v>19</v>
      </c>
      <c r="C314" s="1" t="s">
        <v>234</v>
      </c>
      <c r="D314" s="2"/>
    </row>
    <row r="315" spans="1:18" x14ac:dyDescent="0.25">
      <c r="C315" s="1" t="s">
        <v>442</v>
      </c>
      <c r="R315" s="1" t="s">
        <v>446</v>
      </c>
    </row>
    <row r="316" spans="1:18" x14ac:dyDescent="0.25">
      <c r="B316" s="1" t="s">
        <v>96</v>
      </c>
      <c r="C316" s="1" t="s">
        <v>92</v>
      </c>
    </row>
    <row r="317" spans="1:18" x14ac:dyDescent="0.25">
      <c r="A317" s="1">
        <v>59</v>
      </c>
      <c r="B317" s="1" t="s">
        <v>6</v>
      </c>
      <c r="C317" s="1" t="s">
        <v>379</v>
      </c>
    </row>
    <row r="318" spans="1:18" x14ac:dyDescent="0.25">
      <c r="C318" s="1" t="s">
        <v>439</v>
      </c>
    </row>
    <row r="319" spans="1:18" x14ac:dyDescent="0.25">
      <c r="C319" s="1" t="s">
        <v>444</v>
      </c>
      <c r="R319" s="1" t="s">
        <v>445</v>
      </c>
    </row>
    <row r="320" spans="1:18" x14ac:dyDescent="0.25">
      <c r="B320" s="1" t="s">
        <v>19</v>
      </c>
      <c r="C320" s="1" t="s">
        <v>236</v>
      </c>
    </row>
    <row r="321" spans="1:18" x14ac:dyDescent="0.25">
      <c r="C321" s="1" t="s">
        <v>457</v>
      </c>
    </row>
    <row r="322" spans="1:18" x14ac:dyDescent="0.25">
      <c r="C322" s="1" t="s">
        <v>458</v>
      </c>
      <c r="F322" s="2">
        <v>1</v>
      </c>
      <c r="R322" s="1" t="s">
        <v>481</v>
      </c>
    </row>
    <row r="323" spans="1:18" x14ac:dyDescent="0.25">
      <c r="B323" s="1" t="s">
        <v>96</v>
      </c>
      <c r="C323" s="1" t="s">
        <v>92</v>
      </c>
    </row>
    <row r="324" spans="1:18" x14ac:dyDescent="0.25">
      <c r="A324" s="1">
        <v>60</v>
      </c>
      <c r="B324" s="1" t="s">
        <v>6</v>
      </c>
      <c r="C324" s="1" t="s">
        <v>104</v>
      </c>
      <c r="D324" s="2"/>
      <c r="R324" s="1" t="s">
        <v>483</v>
      </c>
    </row>
    <row r="325" spans="1:18" x14ac:dyDescent="0.25">
      <c r="C325" s="1" t="s">
        <v>91</v>
      </c>
      <c r="R325" s="1" t="s">
        <v>482</v>
      </c>
    </row>
    <row r="326" spans="1:18" x14ac:dyDescent="0.25">
      <c r="B326" s="1" t="s">
        <v>19</v>
      </c>
      <c r="C326" s="1" t="s">
        <v>125</v>
      </c>
    </row>
    <row r="327" spans="1:18" x14ac:dyDescent="0.25">
      <c r="C327" s="1" t="s">
        <v>126</v>
      </c>
    </row>
    <row r="328" spans="1:18" x14ac:dyDescent="0.25">
      <c r="C328" s="1" t="s">
        <v>91</v>
      </c>
      <c r="R328" s="1" t="s">
        <v>407</v>
      </c>
    </row>
    <row r="329" spans="1:18" x14ac:dyDescent="0.25">
      <c r="B329" s="1" t="s">
        <v>96</v>
      </c>
      <c r="C329" s="1" t="s">
        <v>92</v>
      </c>
    </row>
    <row r="330" spans="1:18" x14ac:dyDescent="0.25">
      <c r="A330" s="1">
        <v>61</v>
      </c>
      <c r="B330" s="1" t="s">
        <v>6</v>
      </c>
      <c r="C330" s="1" t="s">
        <v>247</v>
      </c>
    </row>
    <row r="331" spans="1:18" x14ac:dyDescent="0.25">
      <c r="C331" s="1" t="s">
        <v>479</v>
      </c>
    </row>
    <row r="332" spans="1:18" x14ac:dyDescent="0.25">
      <c r="B332" s="1" t="s">
        <v>19</v>
      </c>
      <c r="C332" s="1" t="s">
        <v>124</v>
      </c>
      <c r="R332" s="1" t="s">
        <v>480</v>
      </c>
    </row>
    <row r="333" spans="1:18" x14ac:dyDescent="0.25">
      <c r="B333" s="1" t="s">
        <v>96</v>
      </c>
      <c r="C333" s="1" t="s">
        <v>92</v>
      </c>
    </row>
    <row r="334" spans="1:18" x14ac:dyDescent="0.25">
      <c r="A334" s="1">
        <v>62</v>
      </c>
      <c r="B334" s="1" t="s">
        <v>6</v>
      </c>
      <c r="C334" s="1" t="s">
        <v>455</v>
      </c>
      <c r="R334" s="1" t="s">
        <v>453</v>
      </c>
    </row>
    <row r="335" spans="1:18" x14ac:dyDescent="0.25">
      <c r="C335" s="1" t="s">
        <v>91</v>
      </c>
    </row>
    <row r="336" spans="1:18" x14ac:dyDescent="0.25">
      <c r="B336" s="1" t="s">
        <v>19</v>
      </c>
      <c r="C336" s="1" t="s">
        <v>297</v>
      </c>
    </row>
    <row r="337" spans="1:18" x14ac:dyDescent="0.25">
      <c r="B337" s="1" t="s">
        <v>96</v>
      </c>
      <c r="C337" s="1" t="s">
        <v>92</v>
      </c>
    </row>
    <row r="338" spans="1:18" x14ac:dyDescent="0.25">
      <c r="A338" s="1">
        <v>63</v>
      </c>
      <c r="B338" s="1" t="s">
        <v>6</v>
      </c>
      <c r="C338" s="1" t="s">
        <v>260</v>
      </c>
    </row>
    <row r="339" spans="1:18" x14ac:dyDescent="0.25">
      <c r="B339" s="1" t="s">
        <v>19</v>
      </c>
      <c r="C339" s="1" t="s">
        <v>125</v>
      </c>
    </row>
    <row r="340" spans="1:18" x14ac:dyDescent="0.25">
      <c r="C340" s="1" t="s">
        <v>454</v>
      </c>
      <c r="R340" s="1" t="s">
        <v>484</v>
      </c>
    </row>
    <row r="341" spans="1:18" x14ac:dyDescent="0.25">
      <c r="B341" s="1" t="s">
        <v>96</v>
      </c>
      <c r="C341" s="1" t="s">
        <v>92</v>
      </c>
    </row>
    <row r="352" spans="1:18" x14ac:dyDescent="0.25">
      <c r="D352" s="2"/>
    </row>
  </sheetData>
  <pageMargins left="0.11811023622047245" right="0.11811023622047245" top="0.35433070866141736" bottom="0.35433070866141736" header="0" footer="0"/>
  <pageSetup paperSize="9" scale="43" orientation="landscape" r:id="rId1"/>
  <ignoredErrors>
    <ignoredError sqref="K3 Q3:R3 V3:W3 N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2"/>
  <sheetViews>
    <sheetView zoomScale="56" zoomScaleNormal="56" workbookViewId="0">
      <pane ySplit="6" topLeftCell="A312" activePane="bottomLeft" state="frozen"/>
      <selection pane="bottomLeft" activeCell="D352" sqref="D352"/>
    </sheetView>
  </sheetViews>
  <sheetFormatPr defaultRowHeight="15" x14ac:dyDescent="0.25"/>
  <cols>
    <col min="1" max="1" width="6.85546875" style="1" customWidth="1"/>
    <col min="2" max="2" width="9.140625" style="1"/>
    <col min="3" max="3" width="37.140625" style="1" customWidth="1"/>
    <col min="4" max="4" width="8.28515625" style="1" customWidth="1"/>
    <col min="5" max="5" width="9.140625" style="1"/>
    <col min="6" max="6" width="7.140625" style="1" customWidth="1"/>
    <col min="7" max="7" width="6.7109375" style="1" customWidth="1"/>
    <col min="8" max="8" width="7.5703125" style="1" customWidth="1"/>
    <col min="9" max="9" width="10.5703125" style="1" customWidth="1"/>
    <col min="10" max="10" width="9.7109375" style="1" customWidth="1"/>
    <col min="11" max="11" width="5.85546875" style="1" customWidth="1"/>
    <col min="12" max="12" width="8.28515625" style="1" customWidth="1"/>
    <col min="13" max="13" width="7.5703125" style="1" customWidth="1"/>
    <col min="14" max="14" width="15.140625" style="1" customWidth="1"/>
    <col min="15" max="15" width="20.5703125" style="1" customWidth="1"/>
    <col min="16" max="16" width="17.5703125" style="1" customWidth="1"/>
    <col min="17" max="17" width="10.85546875" style="1" customWidth="1"/>
    <col min="18" max="18" width="19.42578125" style="1" customWidth="1"/>
    <col min="19" max="16384" width="9.140625" style="1"/>
  </cols>
  <sheetData>
    <row r="1" spans="1:31" x14ac:dyDescent="0.25">
      <c r="B1" s="1" t="s">
        <v>9</v>
      </c>
      <c r="C1" s="1" t="s">
        <v>149</v>
      </c>
      <c r="D1" s="4" t="s">
        <v>145</v>
      </c>
      <c r="E1" s="4" t="s">
        <v>146</v>
      </c>
      <c r="F1" s="4" t="s">
        <v>166</v>
      </c>
      <c r="G1" s="4" t="s">
        <v>152</v>
      </c>
      <c r="H1" s="4" t="s">
        <v>147</v>
      </c>
      <c r="I1" s="4" t="s">
        <v>148</v>
      </c>
      <c r="J1" s="4" t="s">
        <v>169</v>
      </c>
      <c r="K1" s="4" t="s">
        <v>170</v>
      </c>
      <c r="L1" s="4" t="s">
        <v>159</v>
      </c>
      <c r="M1" s="4" t="s">
        <v>171</v>
      </c>
      <c r="N1" s="4" t="s">
        <v>172</v>
      </c>
      <c r="O1" s="4" t="s">
        <v>160</v>
      </c>
      <c r="P1" s="4" t="s">
        <v>161</v>
      </c>
      <c r="Q1" s="4" t="s">
        <v>163</v>
      </c>
      <c r="R1" s="4" t="s">
        <v>165</v>
      </c>
      <c r="S1" s="4" t="s">
        <v>187</v>
      </c>
      <c r="T1" s="4" t="s">
        <v>190</v>
      </c>
      <c r="U1" s="4" t="s">
        <v>191</v>
      </c>
      <c r="V1" s="4" t="s">
        <v>285</v>
      </c>
      <c r="W1" s="4" t="s">
        <v>289</v>
      </c>
      <c r="X1" s="4" t="s">
        <v>286</v>
      </c>
      <c r="Y1" s="4" t="s">
        <v>322</v>
      </c>
      <c r="Z1" s="4" t="s">
        <v>325</v>
      </c>
      <c r="AA1" s="4" t="s">
        <v>326</v>
      </c>
      <c r="AB1" s="4" t="s">
        <v>362</v>
      </c>
      <c r="AC1" s="4" t="s">
        <v>365</v>
      </c>
      <c r="AD1" s="4" t="s">
        <v>435</v>
      </c>
      <c r="AE1" s="4" t="s">
        <v>471</v>
      </c>
    </row>
    <row r="2" spans="1:31" x14ac:dyDescent="0.25">
      <c r="B2" s="1">
        <f>SUM(D2:AE2)</f>
        <v>78</v>
      </c>
      <c r="C2" s="1" t="s">
        <v>150</v>
      </c>
      <c r="D2" s="4">
        <f>COUNTIF($R7:$R1020,"=AG*")</f>
        <v>5</v>
      </c>
      <c r="E2" s="4">
        <f>COUNTIF($R7:$R1020,"=CM*")</f>
        <v>9</v>
      </c>
      <c r="F2" s="4">
        <f>COUNTIF($R7:$R1020,"=LC*")</f>
        <v>2</v>
      </c>
      <c r="G2" s="4">
        <f>COUNTIF($R7:$R1020,"=PG*")</f>
        <v>7</v>
      </c>
      <c r="H2" s="4">
        <f>COUNTIF($R7:$R1020,"=BW*")</f>
        <v>6</v>
      </c>
      <c r="I2" s="4">
        <f>COUNTIF($R7:$R1020,"=WW*")</f>
        <v>6</v>
      </c>
      <c r="J2" s="4">
        <f>COUNTIF($R7:$R1020,"=AD*")</f>
        <v>1</v>
      </c>
      <c r="K2" s="4">
        <f>COUNTIF($R7:$R1020,"=BK*")</f>
        <v>2</v>
      </c>
      <c r="L2" s="4">
        <f>COUNTIF($R7:$R1020,"=EF*")</f>
        <v>1</v>
      </c>
      <c r="M2" s="4">
        <f>COUNTIF($R7:$R1020,"=EX*")</f>
        <v>1</v>
      </c>
      <c r="N2" s="4">
        <f>COUNTIF($R7:$R1020,"=HQ*")</f>
        <v>2</v>
      </c>
      <c r="O2" s="4">
        <f>COUNTIF($R7:$R1020,"=SL*")</f>
        <v>1</v>
      </c>
      <c r="P2" s="4">
        <f>COUNTIF($R7:$R1020,"=CS*")</f>
        <v>3</v>
      </c>
      <c r="Q2" s="4">
        <f>COUNTIF($R7:$R1020,"=SP*")</f>
        <v>2</v>
      </c>
      <c r="R2" s="4">
        <f>COUNTIF($R7:$R1020,"=LP*")</f>
        <v>3</v>
      </c>
      <c r="S2" s="4">
        <f>COUNTIF($R7:$R1020,"=TA*")</f>
        <v>2</v>
      </c>
      <c r="T2" s="4">
        <f>COUNTIF($R7:$R1020,"=HO*")</f>
        <v>1</v>
      </c>
      <c r="U2" s="4">
        <f>COUNTIF($R7:$R1020,"=CK*")</f>
        <v>1</v>
      </c>
      <c r="V2" s="4">
        <f>COUNTIF($R7:$R1020,"=KA*")</f>
        <v>2</v>
      </c>
      <c r="W2" s="4">
        <f>COUNTIF($R7:$R1020,"=SK*")</f>
        <v>1</v>
      </c>
      <c r="X2" s="4">
        <f>COUNTIF($R7:$R1020,"=AN*")</f>
        <v>0</v>
      </c>
      <c r="Y2" s="4">
        <f>COUNTIF($R7:$R1020,"=DE*")</f>
        <v>2</v>
      </c>
      <c r="Z2" s="4">
        <f>COUNTIF($R7:$R1020,"=HU*")</f>
        <v>2</v>
      </c>
      <c r="AA2" s="4">
        <f>COUNTIF($R7:$R1020,"=SC*")</f>
        <v>2</v>
      </c>
      <c r="AB2" s="4">
        <f>COUNTIF($R7:$R1020,"=SG*")</f>
        <v>6</v>
      </c>
      <c r="AC2" s="4">
        <f>COUNTIF($R7:$R1020,"=PI*")</f>
        <v>5</v>
      </c>
      <c r="AD2" s="4">
        <f>COUNTIF($R7:$R1020,"=DA*")</f>
        <v>2</v>
      </c>
      <c r="AE2" s="4">
        <f>COUNTIF($R7:$R1020,"=QC*")</f>
        <v>1</v>
      </c>
    </row>
    <row r="3" spans="1:31" x14ac:dyDescent="0.25">
      <c r="B3" s="1">
        <f>COUNTIF(D3:AE3,"=Y")</f>
        <v>26</v>
      </c>
      <c r="C3" s="1" t="s">
        <v>151</v>
      </c>
      <c r="D3" s="4" t="str">
        <f>IF(D2=5,"Y","N")</f>
        <v>Y</v>
      </c>
      <c r="E3" s="4" t="str">
        <f>IF(E2=9,"Y","N")</f>
        <v>Y</v>
      </c>
      <c r="F3" s="4" t="str">
        <f>IF(F2=2,"Y","N")</f>
        <v>Y</v>
      </c>
      <c r="G3" s="4" t="str">
        <f>IF(G2=7,"Y","N")</f>
        <v>Y</v>
      </c>
      <c r="H3" s="4" t="str">
        <f>IF(H2=7,"Y","N")</f>
        <v>N</v>
      </c>
      <c r="I3" s="4" t="str">
        <f>IF(I2=6,"Y","N")</f>
        <v>Y</v>
      </c>
      <c r="J3" s="4" t="str">
        <f>IF(J2=1,"Y","N")</f>
        <v>Y</v>
      </c>
      <c r="K3" s="4" t="str">
        <f>IF(K2=2,"Y","N")</f>
        <v>Y</v>
      </c>
      <c r="L3" s="4" t="str">
        <f>IF(L2=1,"Y","N")</f>
        <v>Y</v>
      </c>
      <c r="M3" s="4" t="str">
        <f>IF(M2=1,"Y","N")</f>
        <v>Y</v>
      </c>
      <c r="N3" s="4" t="str">
        <f>IF(N2=2,"Y","N")</f>
        <v>Y</v>
      </c>
      <c r="O3" s="4" t="str">
        <f t="shared" ref="O3" si="0">IF(O2=1,"Y","N")</f>
        <v>Y</v>
      </c>
      <c r="P3" s="4" t="str">
        <f>IF(P2=3,"Y","N")</f>
        <v>Y</v>
      </c>
      <c r="Q3" s="4" t="str">
        <f>IF(Q2=2,"Y","N")</f>
        <v>Y</v>
      </c>
      <c r="R3" s="4" t="str">
        <f>IF(R2=3,"Y","N")</f>
        <v>Y</v>
      </c>
      <c r="S3" s="4" t="str">
        <f>IF(S2=2,"Y","N")</f>
        <v>Y</v>
      </c>
      <c r="T3" s="4" t="str">
        <f>IF(T2=1,"Y","N")</f>
        <v>Y</v>
      </c>
      <c r="U3" s="4" t="str">
        <f>IF(U2=1,"Y","N")</f>
        <v>Y</v>
      </c>
      <c r="V3" s="4" t="str">
        <f>IF(V2=2,"Y","N")</f>
        <v>Y</v>
      </c>
      <c r="W3" s="4" t="str">
        <f t="shared" ref="W3" si="1">IF(W2=1,"Y","N")</f>
        <v>Y</v>
      </c>
      <c r="X3" s="4" t="str">
        <f>IF(X2=2,"Y","N")</f>
        <v>N</v>
      </c>
      <c r="Y3" s="4" t="str">
        <f>IF(Y2=2,"Y","N")</f>
        <v>Y</v>
      </c>
      <c r="Z3" s="4" t="str">
        <f>IF(Z2=2,"Y","N")</f>
        <v>Y</v>
      </c>
      <c r="AA3" s="4" t="str">
        <f>IF(AA2=2,"Y","N")</f>
        <v>Y</v>
      </c>
      <c r="AB3" s="4" t="str">
        <f>IF(AB2=6,"Y","N")</f>
        <v>Y</v>
      </c>
      <c r="AC3" s="4" t="str">
        <f>IF(AC2=5,"Y","N")</f>
        <v>Y</v>
      </c>
      <c r="AD3" s="4" t="str">
        <f>IF(AD2=2,"Y","N")</f>
        <v>Y</v>
      </c>
      <c r="AE3" s="4" t="str">
        <f>IF(AE2=1,"Y","N")</f>
        <v>Y</v>
      </c>
    </row>
    <row r="4" spans="1:31" x14ac:dyDescent="0.25">
      <c r="B4" s="1">
        <f>SUM(E4:M4)</f>
        <v>30</v>
      </c>
      <c r="C4" s="1" t="s">
        <v>183</v>
      </c>
      <c r="D4" s="4"/>
      <c r="E4" s="4">
        <f>COUNTIF($C7:$C1020,"=use strength")</f>
        <v>5</v>
      </c>
      <c r="F4" s="4">
        <f>COUNTIF($C7:$C1020,"=use senses")</f>
        <v>11</v>
      </c>
      <c r="G4" s="4">
        <f>COUNTIF($C7:$C1020,"=use agility")</f>
        <v>5</v>
      </c>
      <c r="H4" s="4">
        <f>COUNTIF($C7:$C1020,"=use combat")</f>
        <v>3</v>
      </c>
      <c r="I4" s="4">
        <f>COUNTIF($C7:$C1020,"=use resistance")</f>
        <v>2</v>
      </c>
      <c r="J4" s="4">
        <f>COUNTIF($C7:$C1020,"=use seduction")</f>
        <v>2</v>
      </c>
      <c r="K4" s="4">
        <f>COUNTIF($C7:$C1020,"=use stud")</f>
        <v>2</v>
      </c>
      <c r="L4" s="4">
        <f>COUNTIF($C7:$C1020,"=use healing")</f>
        <v>0</v>
      </c>
      <c r="M4" s="4">
        <f>COUNTIF($C7:$C1020,"=use control")</f>
        <v>0</v>
      </c>
      <c r="N4" s="4"/>
      <c r="O4" s="4"/>
      <c r="P4" s="4"/>
      <c r="Q4" s="4"/>
      <c r="R4" s="4"/>
    </row>
    <row r="5" spans="1:31" x14ac:dyDescent="0.25">
      <c r="A5" s="1" t="s">
        <v>0</v>
      </c>
      <c r="B5" s="1" t="s">
        <v>1</v>
      </c>
      <c r="C5" s="1" t="s">
        <v>2</v>
      </c>
      <c r="D5" s="1" t="s">
        <v>8</v>
      </c>
      <c r="E5" s="5" t="s">
        <v>7</v>
      </c>
      <c r="F5" s="5" t="s">
        <v>10</v>
      </c>
      <c r="G5" s="5" t="s">
        <v>11</v>
      </c>
      <c r="H5" s="5" t="s">
        <v>12</v>
      </c>
      <c r="I5" s="1" t="s">
        <v>13</v>
      </c>
      <c r="J5" s="5" t="s">
        <v>14</v>
      </c>
      <c r="K5" s="1" t="s">
        <v>15</v>
      </c>
      <c r="L5" s="1" t="s">
        <v>16</v>
      </c>
      <c r="M5" s="1" t="s">
        <v>17</v>
      </c>
      <c r="N5" s="1" t="s">
        <v>90</v>
      </c>
      <c r="O5" s="1" t="s">
        <v>94</v>
      </c>
      <c r="P5" s="1" t="s">
        <v>95</v>
      </c>
      <c r="Q5" s="1" t="s">
        <v>112</v>
      </c>
      <c r="R5" s="1" t="s">
        <v>130</v>
      </c>
    </row>
    <row r="6" spans="1:31" x14ac:dyDescent="0.25">
      <c r="A6" s="1" t="s">
        <v>9</v>
      </c>
      <c r="B6" s="1">
        <f>SUM(E6:M6)</f>
        <v>16</v>
      </c>
      <c r="D6" s="2">
        <f t="shared" ref="D6:M6" si="2">SUM(D7:D1020)</f>
        <v>17</v>
      </c>
      <c r="E6" s="2">
        <f t="shared" si="2"/>
        <v>2</v>
      </c>
      <c r="F6" s="2">
        <f t="shared" si="2"/>
        <v>2</v>
      </c>
      <c r="G6" s="2">
        <f t="shared" si="2"/>
        <v>2</v>
      </c>
      <c r="H6" s="2">
        <f t="shared" si="2"/>
        <v>2</v>
      </c>
      <c r="I6" s="2">
        <f t="shared" si="2"/>
        <v>2</v>
      </c>
      <c r="J6" s="2">
        <f t="shared" si="2"/>
        <v>2</v>
      </c>
      <c r="K6" s="2">
        <f t="shared" si="2"/>
        <v>2</v>
      </c>
      <c r="L6" s="2">
        <f t="shared" si="2"/>
        <v>0</v>
      </c>
      <c r="M6" s="2">
        <f t="shared" si="2"/>
        <v>2</v>
      </c>
      <c r="N6" s="2" t="str">
        <f>"Start: "&amp;COUNTIF(N7:N1020,"=*start")&amp;" Win: "&amp;COUNTIF(N7:N1020,"=*win")</f>
        <v>Start: 4 Win: 4</v>
      </c>
      <c r="O6" s="2" t="str">
        <f>"Start: "&amp;COUNTIF(O7:O1020,"=*start")&amp;" Win: "&amp;COUNTIF(O7:O1020,"=*win")</f>
        <v>Start: 6 Win: 6</v>
      </c>
      <c r="P6" s="1">
        <f>COUNTIF(P7:P1020,"&gt; ")</f>
        <v>10</v>
      </c>
      <c r="Q6" s="1">
        <f>COUNTIF(Q7:Q1020,"&gt; ")</f>
        <v>9</v>
      </c>
      <c r="R6" s="1">
        <f>COUNTIF(R7:R1020,"&gt; ")</f>
        <v>78</v>
      </c>
    </row>
    <row r="7" spans="1:31" ht="15" customHeight="1" x14ac:dyDescent="0.25">
      <c r="A7" s="1">
        <v>3</v>
      </c>
      <c r="B7" s="1" t="s">
        <v>5</v>
      </c>
      <c r="C7" s="3" t="s">
        <v>526</v>
      </c>
      <c r="D7" s="2">
        <f>5+1</f>
        <v>6</v>
      </c>
      <c r="E7" s="2">
        <v>1</v>
      </c>
      <c r="F7" s="2"/>
      <c r="G7" s="2"/>
      <c r="H7" s="2"/>
      <c r="I7" s="2"/>
      <c r="J7" s="2">
        <v>1</v>
      </c>
      <c r="K7" s="2">
        <v>1</v>
      </c>
      <c r="L7" s="2"/>
      <c r="M7" s="2"/>
      <c r="O7" s="3" t="s">
        <v>176</v>
      </c>
      <c r="R7" s="1" t="s">
        <v>174</v>
      </c>
    </row>
    <row r="8" spans="1:31" ht="15" customHeight="1" x14ac:dyDescent="0.25">
      <c r="B8" s="1" t="s">
        <v>5</v>
      </c>
      <c r="C8" s="3" t="s">
        <v>229</v>
      </c>
      <c r="D8" s="2"/>
      <c r="E8" s="2"/>
      <c r="F8" s="2"/>
      <c r="G8" s="2"/>
      <c r="H8" s="2"/>
      <c r="I8" s="2">
        <v>1</v>
      </c>
      <c r="J8" s="2"/>
      <c r="K8" s="2"/>
      <c r="L8" s="2"/>
      <c r="M8" s="2"/>
      <c r="O8" s="3" t="s">
        <v>175</v>
      </c>
      <c r="R8" s="1" t="s">
        <v>173</v>
      </c>
    </row>
    <row r="9" spans="1:31" x14ac:dyDescent="0.25">
      <c r="B9" s="1" t="s">
        <v>6</v>
      </c>
      <c r="C9" s="1" t="s">
        <v>247</v>
      </c>
    </row>
    <row r="10" spans="1:31" x14ac:dyDescent="0.25">
      <c r="C10" s="1" t="s">
        <v>281</v>
      </c>
    </row>
    <row r="11" spans="1:31" x14ac:dyDescent="0.25">
      <c r="B11" s="1" t="s">
        <v>19</v>
      </c>
      <c r="C11" s="1" t="s">
        <v>119</v>
      </c>
    </row>
    <row r="12" spans="1:31" x14ac:dyDescent="0.25">
      <c r="C12" s="1" t="s">
        <v>120</v>
      </c>
      <c r="R12" s="1" t="s">
        <v>134</v>
      </c>
    </row>
    <row r="13" spans="1:31" x14ac:dyDescent="0.25">
      <c r="B13" s="1" t="s">
        <v>96</v>
      </c>
      <c r="C13" s="1" t="s">
        <v>92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31" x14ac:dyDescent="0.25">
      <c r="A14" s="1">
        <v>4</v>
      </c>
      <c r="B14" s="1" t="s">
        <v>6</v>
      </c>
      <c r="C14" s="1" t="s">
        <v>124</v>
      </c>
    </row>
    <row r="15" spans="1:31" x14ac:dyDescent="0.25">
      <c r="C15" s="1" t="s">
        <v>179</v>
      </c>
      <c r="D15" s="2"/>
      <c r="E15" s="2"/>
      <c r="F15" s="2">
        <v>1</v>
      </c>
      <c r="G15" s="2"/>
      <c r="H15" s="2"/>
      <c r="I15" s="2"/>
      <c r="J15" s="2"/>
      <c r="K15" s="2"/>
      <c r="L15" s="2"/>
      <c r="M15" s="2"/>
    </row>
    <row r="16" spans="1:31" x14ac:dyDescent="0.25">
      <c r="C16" s="1" t="s">
        <v>91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8" x14ac:dyDescent="0.25">
      <c r="B17" s="1" t="s">
        <v>19</v>
      </c>
      <c r="C17" s="1" t="s">
        <v>236</v>
      </c>
    </row>
    <row r="18" spans="1:18" x14ac:dyDescent="0.25">
      <c r="C18" s="1" t="s">
        <v>265</v>
      </c>
      <c r="R18" s="1" t="s">
        <v>237</v>
      </c>
    </row>
    <row r="19" spans="1:18" x14ac:dyDescent="0.25">
      <c r="B19" s="1" t="s">
        <v>96</v>
      </c>
      <c r="C19" s="1" t="s">
        <v>92</v>
      </c>
    </row>
    <row r="20" spans="1:18" x14ac:dyDescent="0.25">
      <c r="A20" s="1">
        <v>5</v>
      </c>
      <c r="B20" s="1" t="s">
        <v>6</v>
      </c>
      <c r="C20" s="1" t="s">
        <v>236</v>
      </c>
    </row>
    <row r="21" spans="1:18" x14ac:dyDescent="0.25">
      <c r="C21" s="1" t="s">
        <v>245</v>
      </c>
      <c r="G21" s="2">
        <v>1</v>
      </c>
      <c r="R21" s="1" t="s">
        <v>246</v>
      </c>
    </row>
    <row r="22" spans="1:18" x14ac:dyDescent="0.25">
      <c r="B22" s="1" t="s">
        <v>19</v>
      </c>
      <c r="C22" s="1" t="s">
        <v>527</v>
      </c>
    </row>
    <row r="23" spans="1:18" x14ac:dyDescent="0.25">
      <c r="C23" s="1" t="s">
        <v>117</v>
      </c>
      <c r="O23" s="1" t="s">
        <v>133</v>
      </c>
      <c r="P23" s="1" t="s">
        <v>118</v>
      </c>
    </row>
    <row r="24" spans="1:18" x14ac:dyDescent="0.25">
      <c r="B24" s="1" t="s">
        <v>96</v>
      </c>
      <c r="C24" s="1" t="s">
        <v>92</v>
      </c>
    </row>
    <row r="25" spans="1:18" x14ac:dyDescent="0.25">
      <c r="A25" s="1">
        <v>6</v>
      </c>
      <c r="B25" s="1" t="s">
        <v>6</v>
      </c>
      <c r="C25" s="1" t="s">
        <v>230</v>
      </c>
    </row>
    <row r="26" spans="1:18" x14ac:dyDescent="0.25">
      <c r="C26" s="1" t="s">
        <v>231</v>
      </c>
    </row>
    <row r="27" spans="1:18" x14ac:dyDescent="0.25">
      <c r="C27" s="1" t="s">
        <v>182</v>
      </c>
    </row>
    <row r="28" spans="1:18" x14ac:dyDescent="0.25">
      <c r="B28" s="1" t="s">
        <v>19</v>
      </c>
      <c r="C28" s="1" t="s">
        <v>131</v>
      </c>
    </row>
    <row r="29" spans="1:18" x14ac:dyDescent="0.25">
      <c r="C29" s="1" t="s">
        <v>132</v>
      </c>
      <c r="O29" s="1" t="s">
        <v>140</v>
      </c>
    </row>
    <row r="30" spans="1:18" x14ac:dyDescent="0.25">
      <c r="B30" s="1" t="s">
        <v>96</v>
      </c>
      <c r="C30" s="1" t="s">
        <v>92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8" x14ac:dyDescent="0.25">
      <c r="A31" s="1">
        <v>7</v>
      </c>
      <c r="B31" s="1" t="s">
        <v>6</v>
      </c>
      <c r="C31" s="1" t="s">
        <v>93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8" x14ac:dyDescent="0.25">
      <c r="C32" s="1" t="s">
        <v>18</v>
      </c>
      <c r="D32" s="2"/>
      <c r="E32" s="2"/>
      <c r="F32" s="2"/>
      <c r="G32" s="2"/>
      <c r="H32" s="2"/>
      <c r="I32" s="2"/>
      <c r="J32" s="2"/>
      <c r="K32" s="2"/>
      <c r="L32" s="2"/>
      <c r="M32" s="2"/>
      <c r="R32" s="1" t="s">
        <v>167</v>
      </c>
    </row>
    <row r="33" spans="1:18" x14ac:dyDescent="0.25">
      <c r="C33" s="1" t="s">
        <v>349</v>
      </c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</row>
    <row r="34" spans="1:18" x14ac:dyDescent="0.25">
      <c r="C34" s="1" t="s">
        <v>232</v>
      </c>
    </row>
    <row r="35" spans="1:18" x14ac:dyDescent="0.25">
      <c r="B35" s="1" t="s">
        <v>19</v>
      </c>
      <c r="C35" s="1" t="s">
        <v>230</v>
      </c>
    </row>
    <row r="36" spans="1:18" x14ac:dyDescent="0.25">
      <c r="C36" s="1" t="s">
        <v>233</v>
      </c>
      <c r="H36" s="2">
        <v>1</v>
      </c>
    </row>
    <row r="37" spans="1:18" x14ac:dyDescent="0.25">
      <c r="B37" s="1" t="s">
        <v>96</v>
      </c>
      <c r="C37" s="1" t="s">
        <v>92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8" x14ac:dyDescent="0.25">
      <c r="A38" s="1">
        <v>8</v>
      </c>
      <c r="B38" s="1" t="s">
        <v>6</v>
      </c>
      <c r="C38" s="1" t="s">
        <v>20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1" t="s">
        <v>101</v>
      </c>
    </row>
    <row r="39" spans="1:18" x14ac:dyDescent="0.25">
      <c r="C39" s="1" t="s">
        <v>91</v>
      </c>
      <c r="D39" s="2"/>
      <c r="E39" s="2"/>
      <c r="F39" s="2"/>
      <c r="G39" s="2"/>
      <c r="H39" s="2"/>
      <c r="I39" s="2"/>
      <c r="J39" s="2"/>
      <c r="K39" s="2"/>
      <c r="L39" s="2"/>
      <c r="M39" s="2"/>
      <c r="R39" s="1" t="s">
        <v>162</v>
      </c>
    </row>
    <row r="40" spans="1:18" x14ac:dyDescent="0.25">
      <c r="B40" s="1" t="s">
        <v>19</v>
      </c>
      <c r="C40" s="1" t="s">
        <v>234</v>
      </c>
    </row>
    <row r="41" spans="1:18" x14ac:dyDescent="0.25">
      <c r="C41" s="1" t="s">
        <v>122</v>
      </c>
      <c r="P41" s="1" t="s">
        <v>123</v>
      </c>
    </row>
    <row r="42" spans="1:18" x14ac:dyDescent="0.25">
      <c r="C42" s="1" t="s">
        <v>91</v>
      </c>
      <c r="D42" s="2"/>
      <c r="E42" s="2"/>
      <c r="F42" s="2"/>
      <c r="G42" s="2"/>
      <c r="H42" s="2"/>
      <c r="I42" s="2"/>
      <c r="J42" s="2"/>
      <c r="K42" s="2"/>
      <c r="L42" s="2"/>
      <c r="M42" s="2"/>
      <c r="O42" s="1" t="s">
        <v>136</v>
      </c>
      <c r="R42" s="1" t="s">
        <v>235</v>
      </c>
    </row>
    <row r="43" spans="1:18" x14ac:dyDescent="0.25">
      <c r="B43" s="1" t="s">
        <v>96</v>
      </c>
      <c r="C43" s="1" t="s">
        <v>92</v>
      </c>
    </row>
    <row r="44" spans="1:18" x14ac:dyDescent="0.25">
      <c r="A44" s="1">
        <v>9</v>
      </c>
      <c r="B44" s="1" t="s">
        <v>6</v>
      </c>
      <c r="C44" s="1" t="s">
        <v>20</v>
      </c>
      <c r="D44" s="2"/>
      <c r="E44" s="2"/>
      <c r="F44" s="2"/>
      <c r="G44" s="2"/>
      <c r="H44" s="2"/>
      <c r="I44" s="2"/>
      <c r="J44" s="2"/>
      <c r="K44" s="2"/>
      <c r="L44" s="2"/>
      <c r="M44" s="2"/>
      <c r="P44" s="1" t="s">
        <v>100</v>
      </c>
    </row>
    <row r="45" spans="1:18" x14ac:dyDescent="0.25">
      <c r="B45" s="1" t="s">
        <v>19</v>
      </c>
      <c r="C45" s="1" t="s">
        <v>99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1" t="s">
        <v>106</v>
      </c>
    </row>
    <row r="46" spans="1:18" x14ac:dyDescent="0.25">
      <c r="C46" s="1" t="s">
        <v>102</v>
      </c>
      <c r="D46" s="2"/>
      <c r="E46" s="2"/>
      <c r="F46" s="2"/>
      <c r="G46" s="2"/>
      <c r="H46" s="2"/>
      <c r="I46" s="2"/>
      <c r="J46" s="2"/>
      <c r="K46" s="2"/>
      <c r="L46" s="2"/>
      <c r="M46" s="2"/>
      <c r="R46" s="1" t="s">
        <v>164</v>
      </c>
    </row>
    <row r="47" spans="1:18" x14ac:dyDescent="0.25">
      <c r="C47" s="1" t="s">
        <v>350</v>
      </c>
      <c r="D47" s="2">
        <v>1</v>
      </c>
      <c r="E47" s="2"/>
      <c r="F47" s="2"/>
      <c r="G47" s="2"/>
      <c r="H47" s="2"/>
      <c r="I47" s="2"/>
      <c r="J47" s="2"/>
      <c r="K47" s="2"/>
      <c r="L47" s="2"/>
      <c r="M47" s="2"/>
    </row>
    <row r="48" spans="1:18" x14ac:dyDescent="0.25">
      <c r="B48" s="1" t="s">
        <v>96</v>
      </c>
      <c r="C48" s="1" t="s">
        <v>92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8" x14ac:dyDescent="0.25">
      <c r="C49" s="1" t="s">
        <v>267</v>
      </c>
    </row>
    <row r="50" spans="1:18" x14ac:dyDescent="0.25">
      <c r="A50" s="1">
        <v>10</v>
      </c>
      <c r="B50" s="1" t="s">
        <v>6</v>
      </c>
      <c r="C50" s="1" t="s">
        <v>108</v>
      </c>
    </row>
    <row r="51" spans="1:18" x14ac:dyDescent="0.25">
      <c r="C51" s="1" t="s">
        <v>109</v>
      </c>
      <c r="N51" s="1" t="s">
        <v>110</v>
      </c>
      <c r="R51" s="1" t="s">
        <v>443</v>
      </c>
    </row>
    <row r="52" spans="1:18" x14ac:dyDescent="0.25">
      <c r="B52" s="1" t="s">
        <v>19</v>
      </c>
      <c r="C52" s="1" t="s">
        <v>111</v>
      </c>
      <c r="N52" s="1" t="s">
        <v>114</v>
      </c>
      <c r="Q52" s="1" t="s">
        <v>113</v>
      </c>
      <c r="R52" s="1" t="s">
        <v>177</v>
      </c>
    </row>
    <row r="53" spans="1:18" x14ac:dyDescent="0.25">
      <c r="B53" s="1" t="s">
        <v>96</v>
      </c>
      <c r="C53" s="1" t="s">
        <v>92</v>
      </c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8" x14ac:dyDescent="0.25">
      <c r="C54" s="1" t="s">
        <v>267</v>
      </c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8" x14ac:dyDescent="0.25">
      <c r="A55" s="1">
        <v>11</v>
      </c>
      <c r="B55" s="1" t="s">
        <v>6</v>
      </c>
      <c r="C55" s="1" t="s">
        <v>115</v>
      </c>
    </row>
    <row r="56" spans="1:18" x14ac:dyDescent="0.25">
      <c r="B56" s="1" t="s">
        <v>19</v>
      </c>
      <c r="C56" s="1" t="s">
        <v>293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5">
      <c r="A57" s="1">
        <v>12</v>
      </c>
      <c r="B57" s="1" t="s">
        <v>6</v>
      </c>
      <c r="C57" s="1" t="s">
        <v>239</v>
      </c>
    </row>
    <row r="58" spans="1:18" x14ac:dyDescent="0.25">
      <c r="C58" s="1" t="s">
        <v>180</v>
      </c>
    </row>
    <row r="59" spans="1:18" x14ac:dyDescent="0.25">
      <c r="C59" s="1" t="s">
        <v>182</v>
      </c>
    </row>
    <row r="60" spans="1:18" x14ac:dyDescent="0.25">
      <c r="C60" s="1" t="s">
        <v>240</v>
      </c>
      <c r="O60" s="1" t="s">
        <v>243</v>
      </c>
      <c r="Q60" s="1" t="s">
        <v>242</v>
      </c>
      <c r="R60" s="1" t="s">
        <v>241</v>
      </c>
    </row>
    <row r="61" spans="1:18" x14ac:dyDescent="0.25">
      <c r="B61" s="1" t="s">
        <v>19</v>
      </c>
      <c r="C61" s="1" t="s">
        <v>234</v>
      </c>
    </row>
    <row r="62" spans="1:18" x14ac:dyDescent="0.25">
      <c r="C62" s="1" t="s">
        <v>141</v>
      </c>
      <c r="O62" s="1" t="s">
        <v>142</v>
      </c>
    </row>
    <row r="63" spans="1:18" x14ac:dyDescent="0.25">
      <c r="C63" s="1" t="s">
        <v>232</v>
      </c>
      <c r="O63" s="1" t="s">
        <v>153</v>
      </c>
      <c r="Q63" s="1" t="s">
        <v>154</v>
      </c>
    </row>
    <row r="64" spans="1:18" x14ac:dyDescent="0.25">
      <c r="A64" s="1">
        <v>13</v>
      </c>
      <c r="B64" s="1" t="s">
        <v>6</v>
      </c>
      <c r="C64" s="1" t="s">
        <v>93</v>
      </c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8" x14ac:dyDescent="0.25">
      <c r="C65" s="1" t="s">
        <v>105</v>
      </c>
      <c r="P65" s="1" t="s">
        <v>144</v>
      </c>
    </row>
    <row r="66" spans="1:18" x14ac:dyDescent="0.25">
      <c r="B66" s="1" t="s">
        <v>19</v>
      </c>
      <c r="C66" s="1" t="s">
        <v>199</v>
      </c>
      <c r="R66" s="1" t="s">
        <v>200</v>
      </c>
    </row>
    <row r="67" spans="1:18" x14ac:dyDescent="0.25">
      <c r="C67" s="1" t="s">
        <v>201</v>
      </c>
    </row>
    <row r="68" spans="1:18" x14ac:dyDescent="0.25">
      <c r="C68" s="1" t="s">
        <v>351</v>
      </c>
      <c r="D68" s="2">
        <v>1</v>
      </c>
    </row>
    <row r="69" spans="1:18" x14ac:dyDescent="0.25">
      <c r="B69" s="1" t="s">
        <v>96</v>
      </c>
      <c r="C69" s="1" t="s">
        <v>92</v>
      </c>
    </row>
    <row r="70" spans="1:18" x14ac:dyDescent="0.25">
      <c r="A70" s="1">
        <v>14</v>
      </c>
      <c r="B70" s="1" t="s">
        <v>6</v>
      </c>
      <c r="C70" s="1" t="s">
        <v>247</v>
      </c>
    </row>
    <row r="71" spans="1:18" x14ac:dyDescent="0.25">
      <c r="C71" s="1" t="s">
        <v>250</v>
      </c>
      <c r="D71" s="2">
        <v>1</v>
      </c>
    </row>
    <row r="72" spans="1:18" x14ac:dyDescent="0.25">
      <c r="B72" s="1" t="s">
        <v>19</v>
      </c>
      <c r="C72" s="1" t="s">
        <v>127</v>
      </c>
    </row>
    <row r="73" spans="1:18" x14ac:dyDescent="0.25">
      <c r="C73" s="1" t="s">
        <v>128</v>
      </c>
      <c r="R73" s="1" t="s">
        <v>138</v>
      </c>
    </row>
    <row r="74" spans="1:18" x14ac:dyDescent="0.25">
      <c r="B74" s="1" t="s">
        <v>96</v>
      </c>
      <c r="C74" s="1" t="s">
        <v>92</v>
      </c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8" x14ac:dyDescent="0.25">
      <c r="C75" s="1" t="s">
        <v>267</v>
      </c>
    </row>
    <row r="76" spans="1:18" x14ac:dyDescent="0.25">
      <c r="A76" s="1">
        <v>15</v>
      </c>
      <c r="B76" s="1" t="s">
        <v>6</v>
      </c>
      <c r="C76" s="1" t="s">
        <v>247</v>
      </c>
    </row>
    <row r="77" spans="1:18" x14ac:dyDescent="0.25">
      <c r="C77" s="1" t="s">
        <v>300</v>
      </c>
      <c r="I77" s="2">
        <v>1</v>
      </c>
    </row>
    <row r="78" spans="1:18" x14ac:dyDescent="0.25">
      <c r="C78" s="1" t="s">
        <v>357</v>
      </c>
      <c r="D78" s="2">
        <v>1</v>
      </c>
      <c r="E78" s="2"/>
      <c r="F78" s="2"/>
      <c r="G78" s="2"/>
      <c r="H78" s="2"/>
      <c r="I78" s="2"/>
      <c r="J78" s="2"/>
      <c r="K78" s="2"/>
      <c r="L78" s="2"/>
      <c r="M78" s="2"/>
    </row>
    <row r="79" spans="1:18" x14ac:dyDescent="0.25">
      <c r="B79" s="1" t="s">
        <v>19</v>
      </c>
      <c r="C79" s="1" t="s">
        <v>297</v>
      </c>
    </row>
    <row r="80" spans="1:18" x14ac:dyDescent="0.25">
      <c r="B80" s="1" t="s">
        <v>96</v>
      </c>
      <c r="C80" s="1" t="s">
        <v>92</v>
      </c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8" x14ac:dyDescent="0.25">
      <c r="A81" s="1">
        <v>16</v>
      </c>
      <c r="B81" s="1" t="s">
        <v>6</v>
      </c>
      <c r="C81" s="1" t="s">
        <v>192</v>
      </c>
    </row>
    <row r="82" spans="1:18" x14ac:dyDescent="0.25">
      <c r="C82" s="1" t="s">
        <v>193</v>
      </c>
    </row>
    <row r="83" spans="1:18" x14ac:dyDescent="0.25">
      <c r="C83" s="1" t="s">
        <v>194</v>
      </c>
    </row>
    <row r="84" spans="1:18" x14ac:dyDescent="0.25">
      <c r="B84" s="1" t="s">
        <v>19</v>
      </c>
      <c r="C84" s="1" t="s">
        <v>119</v>
      </c>
    </row>
    <row r="85" spans="1:18" x14ac:dyDescent="0.25">
      <c r="C85" s="1" t="s">
        <v>157</v>
      </c>
      <c r="R85" s="1" t="s">
        <v>158</v>
      </c>
    </row>
    <row r="86" spans="1:18" x14ac:dyDescent="0.25">
      <c r="B86" s="1" t="s">
        <v>96</v>
      </c>
      <c r="C86" s="1" t="s">
        <v>92</v>
      </c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8" x14ac:dyDescent="0.25">
      <c r="A87" s="1">
        <v>17</v>
      </c>
      <c r="B87" s="1" t="s">
        <v>6</v>
      </c>
      <c r="C87" s="1" t="s">
        <v>254</v>
      </c>
    </row>
    <row r="88" spans="1:18" x14ac:dyDescent="0.25">
      <c r="C88" s="1" t="s">
        <v>121</v>
      </c>
      <c r="R88" s="1" t="s">
        <v>135</v>
      </c>
    </row>
    <row r="89" spans="1:18" x14ac:dyDescent="0.25">
      <c r="B89" s="1" t="s">
        <v>19</v>
      </c>
      <c r="C89" s="1" t="s">
        <v>131</v>
      </c>
    </row>
    <row r="90" spans="1:18" x14ac:dyDescent="0.25">
      <c r="C90" s="1" t="s">
        <v>155</v>
      </c>
      <c r="R90" s="1" t="s">
        <v>156</v>
      </c>
    </row>
    <row r="91" spans="1:18" x14ac:dyDescent="0.25">
      <c r="C91" s="1" t="s">
        <v>180</v>
      </c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8" x14ac:dyDescent="0.25">
      <c r="B92" s="1" t="s">
        <v>96</v>
      </c>
      <c r="C92" s="1" t="s">
        <v>92</v>
      </c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8" x14ac:dyDescent="0.25">
      <c r="A93" s="1">
        <v>18</v>
      </c>
      <c r="B93" s="1" t="s">
        <v>6</v>
      </c>
      <c r="C93" s="1" t="s">
        <v>192</v>
      </c>
    </row>
    <row r="94" spans="1:18" x14ac:dyDescent="0.25">
      <c r="C94" s="1" t="s">
        <v>193</v>
      </c>
    </row>
    <row r="95" spans="1:18" x14ac:dyDescent="0.25">
      <c r="C95" s="1" t="s">
        <v>195</v>
      </c>
    </row>
    <row r="96" spans="1:18" x14ac:dyDescent="0.25">
      <c r="B96" s="1" t="s">
        <v>19</v>
      </c>
      <c r="C96" s="1" t="s">
        <v>116</v>
      </c>
    </row>
    <row r="97" spans="1:18" x14ac:dyDescent="0.25">
      <c r="C97" s="1" t="s">
        <v>91</v>
      </c>
    </row>
    <row r="98" spans="1:18" x14ac:dyDescent="0.25">
      <c r="C98" s="1" t="s">
        <v>238</v>
      </c>
    </row>
    <row r="99" spans="1:18" x14ac:dyDescent="0.25">
      <c r="B99" s="1" t="s">
        <v>96</v>
      </c>
      <c r="C99" s="1" t="s">
        <v>92</v>
      </c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8" x14ac:dyDescent="0.25">
      <c r="A100" s="1">
        <v>19</v>
      </c>
      <c r="B100" s="1" t="s">
        <v>6</v>
      </c>
      <c r="C100" s="1" t="s">
        <v>93</v>
      </c>
    </row>
    <row r="101" spans="1:18" x14ac:dyDescent="0.25">
      <c r="C101" s="1" t="s">
        <v>198</v>
      </c>
    </row>
    <row r="102" spans="1:18" x14ac:dyDescent="0.25">
      <c r="B102" s="1" t="s">
        <v>19</v>
      </c>
      <c r="C102" s="1" t="s">
        <v>127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8" x14ac:dyDescent="0.25">
      <c r="C103" s="1" t="s">
        <v>262</v>
      </c>
    </row>
    <row r="104" spans="1:18" x14ac:dyDescent="0.25">
      <c r="C104" s="1" t="s">
        <v>280</v>
      </c>
      <c r="R104" s="1" t="s">
        <v>196</v>
      </c>
    </row>
    <row r="105" spans="1:18" x14ac:dyDescent="0.25">
      <c r="B105" s="1" t="s">
        <v>96</v>
      </c>
      <c r="C105" s="1" t="s">
        <v>92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8" x14ac:dyDescent="0.25">
      <c r="A106" s="1">
        <v>20</v>
      </c>
      <c r="B106" s="1" t="s">
        <v>6</v>
      </c>
      <c r="C106" s="1" t="s">
        <v>108</v>
      </c>
    </row>
    <row r="107" spans="1:18" x14ac:dyDescent="0.25">
      <c r="C107" s="1" t="s">
        <v>109</v>
      </c>
      <c r="N107" s="1" t="s">
        <v>202</v>
      </c>
      <c r="P107" s="1" t="s">
        <v>204</v>
      </c>
    </row>
    <row r="108" spans="1:18" x14ac:dyDescent="0.25">
      <c r="C108" s="1" t="s">
        <v>205</v>
      </c>
      <c r="P108" s="1" t="s">
        <v>207</v>
      </c>
    </row>
    <row r="109" spans="1:18" x14ac:dyDescent="0.25">
      <c r="B109" s="1" t="s">
        <v>19</v>
      </c>
      <c r="C109" s="1" t="s">
        <v>206</v>
      </c>
    </row>
    <row r="110" spans="1:18" x14ac:dyDescent="0.25">
      <c r="C110" s="1" t="s">
        <v>208</v>
      </c>
    </row>
    <row r="111" spans="1:18" x14ac:dyDescent="0.25">
      <c r="B111" s="1" t="s">
        <v>96</v>
      </c>
      <c r="C111" s="1" t="s">
        <v>92</v>
      </c>
    </row>
    <row r="112" spans="1:18" x14ac:dyDescent="0.25">
      <c r="A112" s="1">
        <v>21</v>
      </c>
      <c r="B112" s="1" t="s">
        <v>6</v>
      </c>
      <c r="C112" s="1" t="s">
        <v>209</v>
      </c>
    </row>
    <row r="113" spans="1:18" x14ac:dyDescent="0.25">
      <c r="C113" s="1" t="s">
        <v>210</v>
      </c>
    </row>
    <row r="114" spans="1:18" x14ac:dyDescent="0.25">
      <c r="B114" s="1" t="s">
        <v>19</v>
      </c>
      <c r="C114" s="1" t="s">
        <v>219</v>
      </c>
    </row>
    <row r="115" spans="1:18" x14ac:dyDescent="0.25">
      <c r="C115" s="1" t="s">
        <v>528</v>
      </c>
    </row>
    <row r="116" spans="1:18" x14ac:dyDescent="0.25">
      <c r="B116" s="1" t="s">
        <v>96</v>
      </c>
      <c r="C116" s="1" t="s">
        <v>92</v>
      </c>
    </row>
    <row r="117" spans="1:18" x14ac:dyDescent="0.25">
      <c r="A117" s="1">
        <v>22</v>
      </c>
      <c r="B117" s="1" t="s">
        <v>6</v>
      </c>
      <c r="C117" s="1" t="s">
        <v>218</v>
      </c>
      <c r="N117" s="1" t="s">
        <v>211</v>
      </c>
      <c r="R117" s="1" t="s">
        <v>215</v>
      </c>
    </row>
    <row r="118" spans="1:18" x14ac:dyDescent="0.25">
      <c r="B118" s="1" t="s">
        <v>19</v>
      </c>
      <c r="C118" s="1" t="s">
        <v>234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8" x14ac:dyDescent="0.25">
      <c r="C119" s="1" t="s">
        <v>107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R119" s="1" t="s">
        <v>447</v>
      </c>
    </row>
    <row r="120" spans="1:18" x14ac:dyDescent="0.25">
      <c r="C120" s="1" t="s">
        <v>460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8" x14ac:dyDescent="0.25">
      <c r="B121" s="1" t="s">
        <v>96</v>
      </c>
      <c r="C121" s="1" t="s">
        <v>92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8" x14ac:dyDescent="0.25">
      <c r="A122" s="1">
        <v>23</v>
      </c>
      <c r="B122" s="1" t="s">
        <v>6</v>
      </c>
      <c r="C122" s="1" t="s">
        <v>209</v>
      </c>
    </row>
    <row r="123" spans="1:18" x14ac:dyDescent="0.25">
      <c r="C123" s="1" t="s">
        <v>212</v>
      </c>
      <c r="R123" s="1" t="s">
        <v>214</v>
      </c>
    </row>
    <row r="124" spans="1:18" x14ac:dyDescent="0.25">
      <c r="C124" s="1" t="s">
        <v>352</v>
      </c>
      <c r="D124" s="2">
        <v>1</v>
      </c>
      <c r="N124" s="1" t="s">
        <v>216</v>
      </c>
      <c r="R124" s="1" t="s">
        <v>217</v>
      </c>
    </row>
    <row r="125" spans="1:18" x14ac:dyDescent="0.25">
      <c r="C125" s="1" t="s">
        <v>256</v>
      </c>
    </row>
    <row r="126" spans="1:18" x14ac:dyDescent="0.25">
      <c r="B126" s="1" t="s">
        <v>19</v>
      </c>
      <c r="C126" s="1" t="s">
        <v>124</v>
      </c>
      <c r="R126" s="1" t="s">
        <v>248</v>
      </c>
    </row>
    <row r="127" spans="1:18" x14ac:dyDescent="0.25">
      <c r="B127" s="1" t="s">
        <v>96</v>
      </c>
      <c r="C127" s="1" t="s">
        <v>92</v>
      </c>
    </row>
    <row r="128" spans="1:18" x14ac:dyDescent="0.25">
      <c r="C128" s="1" t="s">
        <v>267</v>
      </c>
    </row>
    <row r="129" spans="1:18" x14ac:dyDescent="0.25">
      <c r="A129" s="1">
        <v>24</v>
      </c>
      <c r="B129" s="1" t="s">
        <v>6</v>
      </c>
      <c r="C129" s="1" t="s">
        <v>206</v>
      </c>
    </row>
    <row r="130" spans="1:18" x14ac:dyDescent="0.25">
      <c r="C130" s="1" t="s">
        <v>223</v>
      </c>
      <c r="R130" s="1" t="s">
        <v>224</v>
      </c>
    </row>
    <row r="131" spans="1:18" x14ac:dyDescent="0.25">
      <c r="B131" s="1" t="s">
        <v>19</v>
      </c>
      <c r="C131" s="1" t="s">
        <v>297</v>
      </c>
      <c r="R131" s="1" t="s">
        <v>329</v>
      </c>
    </row>
    <row r="132" spans="1:18" x14ac:dyDescent="0.25">
      <c r="B132" s="1" t="s">
        <v>96</v>
      </c>
      <c r="C132" s="1" t="s">
        <v>92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8" x14ac:dyDescent="0.25">
      <c r="A133" s="1">
        <v>25</v>
      </c>
      <c r="B133" s="1" t="s">
        <v>6</v>
      </c>
      <c r="C133" s="1" t="s">
        <v>251</v>
      </c>
    </row>
    <row r="134" spans="1:18" x14ac:dyDescent="0.25">
      <c r="C134" s="1" t="s">
        <v>529</v>
      </c>
      <c r="Q134" s="1" t="s">
        <v>530</v>
      </c>
    </row>
    <row r="135" spans="1:18" x14ac:dyDescent="0.25">
      <c r="B135" s="1" t="s">
        <v>19</v>
      </c>
      <c r="C135" s="1" t="s">
        <v>219</v>
      </c>
    </row>
    <row r="136" spans="1:18" x14ac:dyDescent="0.25">
      <c r="B136" s="1" t="s">
        <v>96</v>
      </c>
      <c r="C136" s="1" t="s">
        <v>92</v>
      </c>
    </row>
    <row r="137" spans="1:18" x14ac:dyDescent="0.25">
      <c r="A137" s="1">
        <v>26</v>
      </c>
      <c r="B137" s="1" t="s">
        <v>6</v>
      </c>
      <c r="C137" s="1" t="s">
        <v>249</v>
      </c>
      <c r="R137" s="1" t="s">
        <v>261</v>
      </c>
    </row>
    <row r="138" spans="1:18" x14ac:dyDescent="0.25">
      <c r="B138" s="1" t="s">
        <v>19</v>
      </c>
      <c r="C138" s="1" t="s">
        <v>268</v>
      </c>
    </row>
    <row r="139" spans="1:18" x14ac:dyDescent="0.25">
      <c r="C139" s="1" t="s">
        <v>282</v>
      </c>
    </row>
    <row r="140" spans="1:18" x14ac:dyDescent="0.25">
      <c r="C140" s="1" t="s">
        <v>283</v>
      </c>
      <c r="R140" s="1" t="s">
        <v>284</v>
      </c>
    </row>
    <row r="141" spans="1:18" x14ac:dyDescent="0.25">
      <c r="B141" s="1" t="s">
        <v>96</v>
      </c>
      <c r="C141" s="1" t="s">
        <v>92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8" x14ac:dyDescent="0.25">
      <c r="A142" s="1">
        <v>27</v>
      </c>
      <c r="B142" s="1" t="s">
        <v>6</v>
      </c>
      <c r="C142" s="1" t="s">
        <v>206</v>
      </c>
    </row>
    <row r="143" spans="1:18" x14ac:dyDescent="0.25">
      <c r="C143" s="1" t="s">
        <v>227</v>
      </c>
    </row>
    <row r="144" spans="1:18" x14ac:dyDescent="0.25">
      <c r="B144" s="1" t="s">
        <v>19</v>
      </c>
      <c r="C144" s="1" t="s">
        <v>234</v>
      </c>
    </row>
    <row r="145" spans="1:18" x14ac:dyDescent="0.25">
      <c r="C145" s="1" t="s">
        <v>129</v>
      </c>
      <c r="R145" s="1" t="s">
        <v>139</v>
      </c>
    </row>
    <row r="146" spans="1:18" x14ac:dyDescent="0.25">
      <c r="B146" s="1" t="s">
        <v>96</v>
      </c>
      <c r="C146" s="1" t="s">
        <v>92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8" x14ac:dyDescent="0.25">
      <c r="A147" s="1">
        <v>28</v>
      </c>
      <c r="B147" s="1" t="s">
        <v>6</v>
      </c>
      <c r="C147" s="1" t="s">
        <v>206</v>
      </c>
    </row>
    <row r="148" spans="1:18" x14ac:dyDescent="0.25">
      <c r="C148" s="1" t="s">
        <v>227</v>
      </c>
      <c r="R148" s="1" t="s">
        <v>228</v>
      </c>
    </row>
    <row r="149" spans="1:18" x14ac:dyDescent="0.25">
      <c r="B149" s="1" t="s">
        <v>19</v>
      </c>
      <c r="C149" s="1" t="s">
        <v>127</v>
      </c>
    </row>
    <row r="150" spans="1:18" x14ac:dyDescent="0.25">
      <c r="C150" s="1" t="s">
        <v>263</v>
      </c>
      <c r="J150" s="2">
        <v>1</v>
      </c>
      <c r="R150" s="1" t="s">
        <v>264</v>
      </c>
    </row>
    <row r="151" spans="1:18" x14ac:dyDescent="0.25">
      <c r="B151" s="1" t="s">
        <v>96</v>
      </c>
      <c r="C151" s="1" t="s">
        <v>92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8" x14ac:dyDescent="0.25">
      <c r="A152" s="1">
        <v>29</v>
      </c>
      <c r="B152" s="1" t="s">
        <v>6</v>
      </c>
      <c r="C152" s="1" t="s">
        <v>108</v>
      </c>
    </row>
    <row r="153" spans="1:18" x14ac:dyDescent="0.25">
      <c r="C153" s="1" t="s">
        <v>257</v>
      </c>
    </row>
    <row r="154" spans="1:18" x14ac:dyDescent="0.25">
      <c r="B154" s="1" t="s">
        <v>19</v>
      </c>
      <c r="C154" s="1" t="s">
        <v>104</v>
      </c>
      <c r="Q154" s="1" t="s">
        <v>244</v>
      </c>
      <c r="R154" s="1" t="s">
        <v>290</v>
      </c>
    </row>
    <row r="155" spans="1:18" x14ac:dyDescent="0.25">
      <c r="B155" s="1" t="s">
        <v>96</v>
      </c>
      <c r="C155" s="1" t="s">
        <v>92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8" x14ac:dyDescent="0.25">
      <c r="A156" s="1">
        <v>30</v>
      </c>
      <c r="B156" s="1" t="s">
        <v>6</v>
      </c>
      <c r="C156" s="1" t="s">
        <v>192</v>
      </c>
      <c r="N156" s="1" t="s">
        <v>271</v>
      </c>
    </row>
    <row r="157" spans="1:18" x14ac:dyDescent="0.25">
      <c r="B157" s="1" t="s">
        <v>19</v>
      </c>
      <c r="C157" s="1" t="s">
        <v>192</v>
      </c>
    </row>
    <row r="158" spans="1:18" x14ac:dyDescent="0.25">
      <c r="C158" s="1" t="s">
        <v>212</v>
      </c>
      <c r="N158" s="1" t="s">
        <v>273</v>
      </c>
      <c r="Q158" s="1" t="s">
        <v>272</v>
      </c>
      <c r="R158" s="1" t="s">
        <v>291</v>
      </c>
    </row>
    <row r="159" spans="1:18" x14ac:dyDescent="0.25">
      <c r="B159" s="1" t="s">
        <v>96</v>
      </c>
      <c r="C159" s="1" t="s">
        <v>92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8" x14ac:dyDescent="0.25">
      <c r="A160" s="1">
        <v>31</v>
      </c>
      <c r="B160" s="1" t="s">
        <v>6</v>
      </c>
      <c r="C160" s="1" t="s">
        <v>206</v>
      </c>
    </row>
    <row r="161" spans="1:18" x14ac:dyDescent="0.25">
      <c r="C161" s="1" t="s">
        <v>274</v>
      </c>
    </row>
    <row r="162" spans="1:18" x14ac:dyDescent="0.25">
      <c r="C162" s="1" t="s">
        <v>275</v>
      </c>
      <c r="D162" s="2">
        <v>1</v>
      </c>
      <c r="R162" s="1" t="s">
        <v>277</v>
      </c>
    </row>
    <row r="163" spans="1:18" x14ac:dyDescent="0.25">
      <c r="C163" s="1" t="s">
        <v>279</v>
      </c>
      <c r="D163" s="2"/>
      <c r="E163" s="2"/>
      <c r="R163" s="1" t="s">
        <v>278</v>
      </c>
    </row>
    <row r="164" spans="1:18" x14ac:dyDescent="0.25">
      <c r="B164" s="1" t="s">
        <v>19</v>
      </c>
      <c r="C164" s="1" t="s">
        <v>124</v>
      </c>
    </row>
    <row r="165" spans="1:18" x14ac:dyDescent="0.25">
      <c r="C165" s="1" t="s">
        <v>334</v>
      </c>
      <c r="P165" s="1" t="s">
        <v>335</v>
      </c>
    </row>
    <row r="166" spans="1:18" x14ac:dyDescent="0.25">
      <c r="B166" s="1" t="s">
        <v>96</v>
      </c>
      <c r="C166" s="1" t="s">
        <v>92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8" x14ac:dyDescent="0.25">
      <c r="A167" s="1">
        <v>32</v>
      </c>
      <c r="B167" s="1" t="s">
        <v>6</v>
      </c>
      <c r="C167" s="1" t="s">
        <v>192</v>
      </c>
      <c r="N167" s="1" t="s">
        <v>301</v>
      </c>
    </row>
    <row r="168" spans="1:18" x14ac:dyDescent="0.25">
      <c r="C168" s="1" t="s">
        <v>193</v>
      </c>
    </row>
    <row r="169" spans="1:18" x14ac:dyDescent="0.25">
      <c r="C169" s="1" t="s">
        <v>197</v>
      </c>
    </row>
    <row r="170" spans="1:18" x14ac:dyDescent="0.25">
      <c r="C170" s="1" t="s">
        <v>220</v>
      </c>
    </row>
    <row r="171" spans="1:18" x14ac:dyDescent="0.25">
      <c r="C171" s="1" t="s">
        <v>180</v>
      </c>
      <c r="P171" s="1" t="s">
        <v>221</v>
      </c>
    </row>
    <row r="172" spans="1:18" x14ac:dyDescent="0.25">
      <c r="B172" s="1" t="s">
        <v>19</v>
      </c>
      <c r="C172" s="1" t="s">
        <v>127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8" x14ac:dyDescent="0.25">
      <c r="C173" s="1" t="s">
        <v>295</v>
      </c>
      <c r="R173" s="1" t="s">
        <v>296</v>
      </c>
    </row>
    <row r="174" spans="1:18" x14ac:dyDescent="0.25">
      <c r="B174" s="1" t="s">
        <v>96</v>
      </c>
      <c r="C174" s="1" t="s">
        <v>92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8" x14ac:dyDescent="0.25">
      <c r="A175" s="1">
        <v>33</v>
      </c>
      <c r="B175" s="1" t="s">
        <v>6</v>
      </c>
      <c r="C175" s="1" t="s">
        <v>307</v>
      </c>
      <c r="P175" s="1" t="s">
        <v>315</v>
      </c>
    </row>
    <row r="176" spans="1:18" x14ac:dyDescent="0.25">
      <c r="C176" s="1" t="s">
        <v>316</v>
      </c>
    </row>
    <row r="177" spans="1:18" x14ac:dyDescent="0.25">
      <c r="C177" s="1" t="s">
        <v>317</v>
      </c>
      <c r="R177" s="1" t="s">
        <v>318</v>
      </c>
    </row>
    <row r="178" spans="1:18" x14ac:dyDescent="0.25">
      <c r="B178" s="1" t="s">
        <v>19</v>
      </c>
      <c r="C178" s="1" t="s">
        <v>355</v>
      </c>
      <c r="Q178" s="1" t="s">
        <v>320</v>
      </c>
    </row>
    <row r="179" spans="1:18" x14ac:dyDescent="0.25">
      <c r="B179" s="1" t="s">
        <v>96</v>
      </c>
      <c r="C179" s="1" t="s">
        <v>92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8" x14ac:dyDescent="0.25">
      <c r="C180" s="1" t="s">
        <v>267</v>
      </c>
      <c r="R180" s="1" t="s">
        <v>356</v>
      </c>
    </row>
    <row r="181" spans="1:18" x14ac:dyDescent="0.25">
      <c r="A181" s="1">
        <v>34</v>
      </c>
      <c r="B181" s="1" t="s">
        <v>6</v>
      </c>
      <c r="C181" s="1" t="s">
        <v>225</v>
      </c>
      <c r="R181" s="1" t="s">
        <v>226</v>
      </c>
    </row>
    <row r="182" spans="1:18" x14ac:dyDescent="0.25">
      <c r="B182" s="1" t="s">
        <v>19</v>
      </c>
      <c r="C182" s="1" t="s">
        <v>249</v>
      </c>
      <c r="R182" s="1" t="s">
        <v>143</v>
      </c>
    </row>
    <row r="183" spans="1:18" x14ac:dyDescent="0.25">
      <c r="B183" s="1" t="s">
        <v>96</v>
      </c>
      <c r="C183" s="1" t="s">
        <v>92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8" x14ac:dyDescent="0.25">
      <c r="A184" s="1">
        <v>35</v>
      </c>
      <c r="B184" s="1" t="s">
        <v>6</v>
      </c>
      <c r="C184" s="1" t="s">
        <v>258</v>
      </c>
    </row>
    <row r="185" spans="1:18" x14ac:dyDescent="0.25">
      <c r="C185" s="1" t="s">
        <v>259</v>
      </c>
    </row>
    <row r="186" spans="1:18" x14ac:dyDescent="0.25">
      <c r="C186" s="1" t="s">
        <v>303</v>
      </c>
      <c r="D186" s="2">
        <v>-1</v>
      </c>
      <c r="E186" s="2">
        <v>1</v>
      </c>
    </row>
    <row r="187" spans="1:18" x14ac:dyDescent="0.25">
      <c r="B187" s="1" t="s">
        <v>19</v>
      </c>
      <c r="C187" s="1" t="s">
        <v>131</v>
      </c>
    </row>
    <row r="188" spans="1:18" x14ac:dyDescent="0.25">
      <c r="C188" s="1" t="s">
        <v>327</v>
      </c>
    </row>
    <row r="189" spans="1:18" x14ac:dyDescent="0.25">
      <c r="B189" s="1" t="s">
        <v>96</v>
      </c>
      <c r="C189" s="1" t="s">
        <v>92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8" x14ac:dyDescent="0.25">
      <c r="A190" s="1">
        <v>36</v>
      </c>
      <c r="B190" s="1" t="s">
        <v>6</v>
      </c>
      <c r="C190" s="1" t="s">
        <v>236</v>
      </c>
    </row>
    <row r="191" spans="1:18" x14ac:dyDescent="0.25">
      <c r="C191" s="1" t="s">
        <v>381</v>
      </c>
      <c r="R191" s="1" t="s">
        <v>382</v>
      </c>
    </row>
    <row r="192" spans="1:18" x14ac:dyDescent="0.25">
      <c r="C192" s="1" t="s">
        <v>240</v>
      </c>
      <c r="H192" s="2">
        <v>1</v>
      </c>
    </row>
    <row r="193" spans="1:18" x14ac:dyDescent="0.25">
      <c r="B193" s="1" t="s">
        <v>19</v>
      </c>
      <c r="C193" s="1" t="s">
        <v>531</v>
      </c>
      <c r="D193" s="2">
        <v>1</v>
      </c>
    </row>
    <row r="194" spans="1:18" x14ac:dyDescent="0.25">
      <c r="B194" s="1" t="s">
        <v>96</v>
      </c>
      <c r="C194" s="1" t="s">
        <v>92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8" x14ac:dyDescent="0.25">
      <c r="A195" s="1">
        <v>37</v>
      </c>
      <c r="B195" s="1" t="s">
        <v>6</v>
      </c>
      <c r="C195" s="1" t="s">
        <v>293</v>
      </c>
      <c r="O195" s="1" t="s">
        <v>331</v>
      </c>
    </row>
    <row r="196" spans="1:18" x14ac:dyDescent="0.25">
      <c r="B196" s="1" t="s">
        <v>19</v>
      </c>
      <c r="C196" s="1" t="s">
        <v>297</v>
      </c>
    </row>
    <row r="197" spans="1:18" x14ac:dyDescent="0.25">
      <c r="C197" s="1" t="s">
        <v>182</v>
      </c>
      <c r="R197" s="1" t="s">
        <v>319</v>
      </c>
    </row>
    <row r="198" spans="1:18" x14ac:dyDescent="0.25">
      <c r="B198" s="1" t="s">
        <v>96</v>
      </c>
      <c r="C198" s="1" t="s">
        <v>92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8" x14ac:dyDescent="0.25">
      <c r="A199" s="1">
        <v>38</v>
      </c>
      <c r="B199" s="1" t="s">
        <v>6</v>
      </c>
      <c r="C199" s="1" t="s">
        <v>108</v>
      </c>
    </row>
    <row r="200" spans="1:18" x14ac:dyDescent="0.25">
      <c r="C200" s="1" t="s">
        <v>328</v>
      </c>
    </row>
    <row r="201" spans="1:18" x14ac:dyDescent="0.25">
      <c r="B201" s="1" t="s">
        <v>19</v>
      </c>
      <c r="C201" s="1" t="s">
        <v>230</v>
      </c>
    </row>
    <row r="202" spans="1:18" x14ac:dyDescent="0.25">
      <c r="C202" s="1" t="s">
        <v>233</v>
      </c>
      <c r="H202" s="2"/>
      <c r="R202" s="1" t="s">
        <v>276</v>
      </c>
    </row>
    <row r="203" spans="1:18" x14ac:dyDescent="0.25">
      <c r="B203" s="1" t="s">
        <v>96</v>
      </c>
      <c r="C203" s="1" t="s">
        <v>92</v>
      </c>
    </row>
    <row r="204" spans="1:18" x14ac:dyDescent="0.25">
      <c r="A204" s="1">
        <v>39</v>
      </c>
      <c r="B204" s="1" t="s">
        <v>6</v>
      </c>
      <c r="C204" s="1" t="s">
        <v>108</v>
      </c>
    </row>
    <row r="205" spans="1:18" x14ac:dyDescent="0.25">
      <c r="C205" s="1" t="s">
        <v>330</v>
      </c>
      <c r="O205" s="1" t="s">
        <v>332</v>
      </c>
    </row>
    <row r="206" spans="1:18" x14ac:dyDescent="0.25">
      <c r="B206" s="1" t="s">
        <v>19</v>
      </c>
      <c r="C206" s="1" t="s">
        <v>125</v>
      </c>
    </row>
    <row r="207" spans="1:18" x14ac:dyDescent="0.25">
      <c r="C207" s="1" t="s">
        <v>126</v>
      </c>
      <c r="R207" s="1" t="s">
        <v>137</v>
      </c>
    </row>
    <row r="208" spans="1:18" x14ac:dyDescent="0.25">
      <c r="C208" s="1" t="s">
        <v>182</v>
      </c>
    </row>
    <row r="209" spans="1:18" x14ac:dyDescent="0.25">
      <c r="B209" s="1" t="s">
        <v>96</v>
      </c>
      <c r="C209" s="1" t="s">
        <v>92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8" x14ac:dyDescent="0.25">
      <c r="A210" s="1">
        <v>40</v>
      </c>
      <c r="B210" s="1" t="s">
        <v>6</v>
      </c>
      <c r="C210" s="1" t="s">
        <v>209</v>
      </c>
    </row>
    <row r="211" spans="1:18" x14ac:dyDescent="0.25">
      <c r="C211" s="1" t="s">
        <v>358</v>
      </c>
      <c r="D211" s="2">
        <v>1</v>
      </c>
    </row>
    <row r="212" spans="1:18" x14ac:dyDescent="0.25">
      <c r="C212" s="1" t="s">
        <v>333</v>
      </c>
      <c r="O212" s="1" t="s">
        <v>332</v>
      </c>
    </row>
    <row r="213" spans="1:18" x14ac:dyDescent="0.25">
      <c r="B213" s="1" t="s">
        <v>19</v>
      </c>
      <c r="C213" s="1" t="s">
        <v>336</v>
      </c>
    </row>
    <row r="214" spans="1:18" x14ac:dyDescent="0.25">
      <c r="C214" s="1" t="s">
        <v>337</v>
      </c>
    </row>
    <row r="215" spans="1:18" x14ac:dyDescent="0.25">
      <c r="B215" s="1" t="s">
        <v>96</v>
      </c>
      <c r="C215" s="1" t="s">
        <v>92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8" x14ac:dyDescent="0.25">
      <c r="A216" s="1">
        <v>41</v>
      </c>
      <c r="B216" s="1" t="s">
        <v>6</v>
      </c>
      <c r="C216" s="1" t="s">
        <v>251</v>
      </c>
    </row>
    <row r="217" spans="1:18" x14ac:dyDescent="0.25">
      <c r="C217" s="1" t="s">
        <v>255</v>
      </c>
    </row>
    <row r="218" spans="1:18" x14ac:dyDescent="0.25">
      <c r="B218" s="1" t="s">
        <v>19</v>
      </c>
      <c r="C218" s="1" t="s">
        <v>336</v>
      </c>
    </row>
    <row r="219" spans="1:18" x14ac:dyDescent="0.25">
      <c r="C219" s="1" t="s">
        <v>338</v>
      </c>
    </row>
    <row r="220" spans="1:18" x14ac:dyDescent="0.25">
      <c r="C220" s="1" t="s">
        <v>339</v>
      </c>
    </row>
    <row r="221" spans="1:18" x14ac:dyDescent="0.25">
      <c r="C221" s="1" t="s">
        <v>340</v>
      </c>
      <c r="R221" s="1" t="s">
        <v>341</v>
      </c>
    </row>
    <row r="222" spans="1:18" x14ac:dyDescent="0.25">
      <c r="B222" s="1" t="s">
        <v>96</v>
      </c>
      <c r="C222" s="1" t="s">
        <v>92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8" x14ac:dyDescent="0.25">
      <c r="C223" s="1" t="s">
        <v>267</v>
      </c>
    </row>
    <row r="224" spans="1:18" x14ac:dyDescent="0.25">
      <c r="A224" s="1">
        <v>42</v>
      </c>
      <c r="B224" s="1" t="s">
        <v>6</v>
      </c>
      <c r="C224" s="1" t="s">
        <v>108</v>
      </c>
    </row>
    <row r="225" spans="1:18" x14ac:dyDescent="0.25">
      <c r="C225" s="1" t="s">
        <v>387</v>
      </c>
    </row>
    <row r="226" spans="1:18" x14ac:dyDescent="0.25">
      <c r="B226" s="1" t="s">
        <v>19</v>
      </c>
      <c r="C226" s="1" t="s">
        <v>336</v>
      </c>
    </row>
    <row r="227" spans="1:18" x14ac:dyDescent="0.25">
      <c r="C227" s="1" t="s">
        <v>342</v>
      </c>
      <c r="Q227" s="1" t="s">
        <v>344</v>
      </c>
      <c r="R227" s="1" t="s">
        <v>343</v>
      </c>
    </row>
    <row r="228" spans="1:18" x14ac:dyDescent="0.25">
      <c r="B228" s="1" t="s">
        <v>96</v>
      </c>
      <c r="C228" s="1" t="s">
        <v>92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8" x14ac:dyDescent="0.25">
      <c r="A229" s="1">
        <v>43</v>
      </c>
      <c r="B229" s="1" t="s">
        <v>6</v>
      </c>
      <c r="C229" s="1" t="s">
        <v>293</v>
      </c>
    </row>
    <row r="230" spans="1:18" x14ac:dyDescent="0.25">
      <c r="C230" s="1" t="s">
        <v>180</v>
      </c>
    </row>
    <row r="231" spans="1:18" x14ac:dyDescent="0.25">
      <c r="C231" s="1" t="s">
        <v>345</v>
      </c>
      <c r="O231" s="1" t="s">
        <v>347</v>
      </c>
      <c r="R231" s="1" t="s">
        <v>346</v>
      </c>
    </row>
    <row r="232" spans="1:18" x14ac:dyDescent="0.25">
      <c r="B232" s="1" t="s">
        <v>19</v>
      </c>
      <c r="C232" s="1" t="s">
        <v>127</v>
      </c>
      <c r="D232" s="2"/>
    </row>
    <row r="233" spans="1:18" x14ac:dyDescent="0.25">
      <c r="C233" s="1" t="s">
        <v>532</v>
      </c>
    </row>
    <row r="234" spans="1:18" x14ac:dyDescent="0.25">
      <c r="B234" s="1" t="s">
        <v>96</v>
      </c>
      <c r="C234" s="1" t="s">
        <v>92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8" x14ac:dyDescent="0.25">
      <c r="A235" s="1">
        <v>44</v>
      </c>
      <c r="B235" s="1" t="s">
        <v>6</v>
      </c>
      <c r="C235" s="1" t="s">
        <v>359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8" x14ac:dyDescent="0.25">
      <c r="C236" s="1" t="s">
        <v>260</v>
      </c>
    </row>
    <row r="237" spans="1:18" x14ac:dyDescent="0.25">
      <c r="B237" s="1" t="s">
        <v>19</v>
      </c>
      <c r="C237" s="1" t="s">
        <v>124</v>
      </c>
      <c r="R237" s="1" t="s">
        <v>367</v>
      </c>
    </row>
    <row r="238" spans="1:18" x14ac:dyDescent="0.25">
      <c r="C238" s="1" t="s">
        <v>366</v>
      </c>
      <c r="R238" s="1" t="s">
        <v>368</v>
      </c>
    </row>
    <row r="239" spans="1:18" x14ac:dyDescent="0.25">
      <c r="B239" s="1" t="s">
        <v>96</v>
      </c>
      <c r="C239" s="1" t="s">
        <v>92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8" x14ac:dyDescent="0.25">
      <c r="A240" s="1">
        <v>45</v>
      </c>
      <c r="B240" s="1" t="s">
        <v>6</v>
      </c>
      <c r="C240" s="1" t="s">
        <v>369</v>
      </c>
    </row>
    <row r="241" spans="1:18" x14ac:dyDescent="0.25">
      <c r="C241" s="1" t="s">
        <v>370</v>
      </c>
      <c r="R241" s="1" t="s">
        <v>375</v>
      </c>
    </row>
    <row r="242" spans="1:18" x14ac:dyDescent="0.25">
      <c r="C242" s="1" t="s">
        <v>371</v>
      </c>
      <c r="P242" s="1" t="s">
        <v>373</v>
      </c>
      <c r="Q242" s="1" t="s">
        <v>372</v>
      </c>
      <c r="R242" s="1" t="s">
        <v>390</v>
      </c>
    </row>
    <row r="243" spans="1:18" x14ac:dyDescent="0.25">
      <c r="B243" s="1" t="s">
        <v>19</v>
      </c>
      <c r="C243" s="1" t="s">
        <v>383</v>
      </c>
      <c r="R243" s="1" t="s">
        <v>384</v>
      </c>
    </row>
    <row r="244" spans="1:18" x14ac:dyDescent="0.25">
      <c r="C244" s="1" t="s">
        <v>91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8" x14ac:dyDescent="0.25">
      <c r="C245" s="1" t="s">
        <v>240</v>
      </c>
    </row>
    <row r="246" spans="1:18" x14ac:dyDescent="0.25">
      <c r="C246" s="1" t="s">
        <v>374</v>
      </c>
      <c r="D246" s="2">
        <v>1</v>
      </c>
      <c r="R246" s="1" t="s">
        <v>376</v>
      </c>
    </row>
    <row r="247" spans="1:18" x14ac:dyDescent="0.25">
      <c r="B247" s="1" t="s">
        <v>96</v>
      </c>
      <c r="C247" s="1" t="s">
        <v>92</v>
      </c>
    </row>
    <row r="248" spans="1:18" x14ac:dyDescent="0.25">
      <c r="A248" s="1">
        <v>46</v>
      </c>
      <c r="B248" s="1" t="s">
        <v>6</v>
      </c>
      <c r="C248" s="1" t="s">
        <v>377</v>
      </c>
      <c r="R248" s="1" t="s">
        <v>378</v>
      </c>
    </row>
    <row r="249" spans="1:18" x14ac:dyDescent="0.25">
      <c r="B249" s="1" t="s">
        <v>19</v>
      </c>
      <c r="C249" s="1" t="s">
        <v>533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8" x14ac:dyDescent="0.25">
      <c r="B250" s="1" t="s">
        <v>96</v>
      </c>
      <c r="C250" s="1" t="s">
        <v>92</v>
      </c>
    </row>
    <row r="251" spans="1:18" x14ac:dyDescent="0.25">
      <c r="A251" s="1">
        <v>47</v>
      </c>
      <c r="B251" s="1" t="s">
        <v>6</v>
      </c>
      <c r="C251" s="1" t="s">
        <v>93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8" x14ac:dyDescent="0.25">
      <c r="C252" s="1" t="s">
        <v>463</v>
      </c>
    </row>
    <row r="253" spans="1:18" x14ac:dyDescent="0.25">
      <c r="B253" s="1" t="s">
        <v>19</v>
      </c>
      <c r="C253" s="1" t="s">
        <v>116</v>
      </c>
    </row>
    <row r="254" spans="1:18" x14ac:dyDescent="0.25">
      <c r="C254" s="1" t="s">
        <v>91</v>
      </c>
      <c r="R254" s="1" t="s">
        <v>389</v>
      </c>
    </row>
    <row r="255" spans="1:18" x14ac:dyDescent="0.25">
      <c r="C255" s="1" t="s">
        <v>391</v>
      </c>
      <c r="K255" s="2">
        <v>1</v>
      </c>
    </row>
    <row r="256" spans="1:18" x14ac:dyDescent="0.25">
      <c r="C256" s="3" t="s">
        <v>534</v>
      </c>
      <c r="D256" s="2"/>
      <c r="E256" s="2"/>
      <c r="F256" s="2"/>
      <c r="G256" s="2">
        <v>1</v>
      </c>
      <c r="H256" s="2"/>
      <c r="I256" s="2"/>
      <c r="J256" s="2"/>
      <c r="K256" s="2"/>
      <c r="L256" s="2"/>
      <c r="M256" s="2"/>
      <c r="R256" s="1" t="s">
        <v>393</v>
      </c>
    </row>
    <row r="257" spans="1:18" x14ac:dyDescent="0.25">
      <c r="C257" s="1" t="s">
        <v>279</v>
      </c>
      <c r="D257" s="2"/>
      <c r="F257" s="2"/>
      <c r="R257" s="1" t="s">
        <v>394</v>
      </c>
    </row>
    <row r="258" spans="1:18" x14ac:dyDescent="0.25">
      <c r="B258" s="1" t="s">
        <v>96</v>
      </c>
      <c r="C258" s="1" t="s">
        <v>92</v>
      </c>
    </row>
    <row r="259" spans="1:18" x14ac:dyDescent="0.25">
      <c r="A259" s="1">
        <v>48</v>
      </c>
      <c r="B259" s="1" t="s">
        <v>6</v>
      </c>
      <c r="C259" s="1" t="s">
        <v>192</v>
      </c>
      <c r="O259" s="1" t="s">
        <v>401</v>
      </c>
    </row>
    <row r="260" spans="1:18" x14ac:dyDescent="0.25">
      <c r="C260" s="1" t="s">
        <v>379</v>
      </c>
    </row>
    <row r="261" spans="1:18" x14ac:dyDescent="0.25">
      <c r="C261" s="1" t="s">
        <v>180</v>
      </c>
      <c r="O261" s="1" t="s">
        <v>402</v>
      </c>
      <c r="R261" s="1" t="s">
        <v>417</v>
      </c>
    </row>
    <row r="262" spans="1:18" x14ac:dyDescent="0.25">
      <c r="B262" s="1" t="s">
        <v>19</v>
      </c>
      <c r="C262" s="1" t="s">
        <v>336</v>
      </c>
    </row>
    <row r="263" spans="1:18" x14ac:dyDescent="0.25">
      <c r="C263" s="1" t="s">
        <v>403</v>
      </c>
      <c r="O263" s="1" t="s">
        <v>402</v>
      </c>
    </row>
    <row r="264" spans="1:18" x14ac:dyDescent="0.25">
      <c r="B264" s="1" t="s">
        <v>96</v>
      </c>
      <c r="C264" s="1" t="s">
        <v>92</v>
      </c>
    </row>
    <row r="265" spans="1:18" x14ac:dyDescent="0.25">
      <c r="A265" s="1">
        <v>49</v>
      </c>
      <c r="B265" s="1" t="s">
        <v>6</v>
      </c>
      <c r="C265" s="1" t="s">
        <v>379</v>
      </c>
    </row>
    <row r="266" spans="1:18" x14ac:dyDescent="0.25">
      <c r="C266" s="1" t="s">
        <v>535</v>
      </c>
    </row>
    <row r="267" spans="1:18" x14ac:dyDescent="0.25">
      <c r="C267" s="1" t="s">
        <v>404</v>
      </c>
      <c r="D267" s="2">
        <v>1</v>
      </c>
      <c r="O267" s="1" t="s">
        <v>402</v>
      </c>
      <c r="R267" s="1" t="s">
        <v>418</v>
      </c>
    </row>
    <row r="268" spans="1:18" x14ac:dyDescent="0.25">
      <c r="C268" s="1" t="s">
        <v>415</v>
      </c>
      <c r="R268" s="1" t="s">
        <v>416</v>
      </c>
    </row>
    <row r="269" spans="1:18" x14ac:dyDescent="0.25">
      <c r="C269" s="1" t="s">
        <v>414</v>
      </c>
      <c r="O269" s="1" t="s">
        <v>405</v>
      </c>
      <c r="R269" s="1" t="s">
        <v>406</v>
      </c>
    </row>
    <row r="270" spans="1:18" x14ac:dyDescent="0.25">
      <c r="B270" s="1" t="s">
        <v>19</v>
      </c>
      <c r="C270" s="1" t="s">
        <v>199</v>
      </c>
      <c r="R270" s="1" t="s">
        <v>399</v>
      </c>
    </row>
    <row r="271" spans="1:18" x14ac:dyDescent="0.25">
      <c r="B271" s="1" t="s">
        <v>96</v>
      </c>
      <c r="C271" s="1" t="s">
        <v>92</v>
      </c>
    </row>
    <row r="272" spans="1:18" x14ac:dyDescent="0.25">
      <c r="A272" s="1">
        <v>50</v>
      </c>
      <c r="B272" s="1" t="s">
        <v>6</v>
      </c>
      <c r="C272" s="1" t="s">
        <v>192</v>
      </c>
    </row>
    <row r="273" spans="1:18" x14ac:dyDescent="0.25">
      <c r="C273" s="1" t="s">
        <v>409</v>
      </c>
      <c r="R273" s="1" t="s">
        <v>410</v>
      </c>
    </row>
    <row r="274" spans="1:18" x14ac:dyDescent="0.25">
      <c r="B274" s="1" t="s">
        <v>19</v>
      </c>
      <c r="C274" s="1" t="s">
        <v>293</v>
      </c>
      <c r="O274" s="1" t="s">
        <v>469</v>
      </c>
    </row>
    <row r="275" spans="1:18" x14ac:dyDescent="0.25">
      <c r="C275" s="1" t="s">
        <v>470</v>
      </c>
    </row>
    <row r="276" spans="1:18" x14ac:dyDescent="0.25">
      <c r="A276" s="1">
        <v>51</v>
      </c>
      <c r="B276" s="1" t="s">
        <v>6</v>
      </c>
      <c r="C276" s="1" t="s">
        <v>91</v>
      </c>
    </row>
    <row r="277" spans="1:18" x14ac:dyDescent="0.25">
      <c r="C277" s="1" t="s">
        <v>472</v>
      </c>
      <c r="M277" s="2">
        <v>1</v>
      </c>
      <c r="O277" s="1" t="s">
        <v>473</v>
      </c>
      <c r="R277" s="1" t="s">
        <v>485</v>
      </c>
    </row>
    <row r="278" spans="1:18" x14ac:dyDescent="0.25">
      <c r="A278" s="1">
        <v>52</v>
      </c>
      <c r="B278" s="1" t="s">
        <v>6</v>
      </c>
      <c r="C278" s="1" t="s">
        <v>536</v>
      </c>
      <c r="D278" s="2">
        <v>1</v>
      </c>
    </row>
    <row r="279" spans="1:18" x14ac:dyDescent="0.25">
      <c r="B279" s="1" t="s">
        <v>19</v>
      </c>
      <c r="C279" s="1" t="s">
        <v>234</v>
      </c>
      <c r="D279" s="2"/>
    </row>
    <row r="280" spans="1:18" x14ac:dyDescent="0.25">
      <c r="C280" s="1" t="s">
        <v>442</v>
      </c>
      <c r="R280" s="1" t="s">
        <v>446</v>
      </c>
    </row>
    <row r="281" spans="1:18" x14ac:dyDescent="0.25">
      <c r="B281" s="1" t="s">
        <v>96</v>
      </c>
      <c r="C281" s="1" t="s">
        <v>92</v>
      </c>
    </row>
    <row r="282" spans="1:18" x14ac:dyDescent="0.25">
      <c r="A282" s="1">
        <v>53</v>
      </c>
      <c r="B282" s="1" t="s">
        <v>6</v>
      </c>
      <c r="C282" s="1" t="s">
        <v>247</v>
      </c>
    </row>
    <row r="283" spans="1:18" x14ac:dyDescent="0.25">
      <c r="C283" s="1" t="s">
        <v>385</v>
      </c>
    </row>
    <row r="284" spans="1:18" x14ac:dyDescent="0.25">
      <c r="C284" s="1" t="s">
        <v>386</v>
      </c>
    </row>
    <row r="285" spans="1:18" x14ac:dyDescent="0.25">
      <c r="B285" s="1" t="s">
        <v>19</v>
      </c>
      <c r="C285" s="1" t="s">
        <v>131</v>
      </c>
    </row>
    <row r="286" spans="1:18" x14ac:dyDescent="0.25">
      <c r="C286" s="1" t="s">
        <v>456</v>
      </c>
    </row>
    <row r="287" spans="1:18" x14ac:dyDescent="0.25">
      <c r="B287" s="1" t="s">
        <v>96</v>
      </c>
      <c r="C287" s="1" t="s">
        <v>92</v>
      </c>
    </row>
    <row r="288" spans="1:18" x14ac:dyDescent="0.25">
      <c r="A288" s="1">
        <v>54</v>
      </c>
      <c r="B288" s="1" t="s">
        <v>6</v>
      </c>
      <c r="C288" s="1" t="s">
        <v>388</v>
      </c>
    </row>
    <row r="289" spans="1:18" x14ac:dyDescent="0.25">
      <c r="C289" s="1" t="s">
        <v>247</v>
      </c>
    </row>
    <row r="290" spans="1:18" x14ac:dyDescent="0.25">
      <c r="C290" s="1" t="s">
        <v>385</v>
      </c>
      <c r="R290" s="1" t="s">
        <v>413</v>
      </c>
    </row>
    <row r="291" spans="1:18" x14ac:dyDescent="0.25">
      <c r="C291" s="1" t="s">
        <v>182</v>
      </c>
      <c r="E291" s="2"/>
      <c r="H291" s="2"/>
      <c r="M291" s="2">
        <v>1</v>
      </c>
    </row>
    <row r="292" spans="1:18" x14ac:dyDescent="0.25">
      <c r="B292" s="1" t="s">
        <v>19</v>
      </c>
      <c r="C292" s="1" t="s">
        <v>293</v>
      </c>
    </row>
    <row r="293" spans="1:18" x14ac:dyDescent="0.25">
      <c r="C293" s="1" t="s">
        <v>102</v>
      </c>
      <c r="R293" s="1" t="s">
        <v>395</v>
      </c>
    </row>
    <row r="294" spans="1:18" x14ac:dyDescent="0.25">
      <c r="B294" s="1" t="s">
        <v>96</v>
      </c>
      <c r="C294" s="1" t="s">
        <v>92</v>
      </c>
    </row>
    <row r="295" spans="1:18" x14ac:dyDescent="0.25">
      <c r="A295" s="1">
        <v>55</v>
      </c>
      <c r="B295" s="1" t="s">
        <v>6</v>
      </c>
      <c r="C295" s="1" t="s">
        <v>379</v>
      </c>
    </row>
    <row r="296" spans="1:18" x14ac:dyDescent="0.25">
      <c r="C296" s="1" t="s">
        <v>411</v>
      </c>
    </row>
    <row r="297" spans="1:18" x14ac:dyDescent="0.25">
      <c r="C297" s="1" t="s">
        <v>440</v>
      </c>
      <c r="R297" s="1" t="s">
        <v>441</v>
      </c>
    </row>
    <row r="298" spans="1:18" x14ac:dyDescent="0.25">
      <c r="B298" s="1" t="s">
        <v>19</v>
      </c>
      <c r="C298" s="1" t="s">
        <v>124</v>
      </c>
      <c r="R298" s="1" t="s">
        <v>480</v>
      </c>
    </row>
    <row r="299" spans="1:18" x14ac:dyDescent="0.25">
      <c r="B299" s="1" t="s">
        <v>96</v>
      </c>
      <c r="C299" s="1" t="s">
        <v>92</v>
      </c>
    </row>
    <row r="300" spans="1:18" x14ac:dyDescent="0.25">
      <c r="A300" s="1">
        <v>56</v>
      </c>
      <c r="B300" s="1" t="s">
        <v>6</v>
      </c>
      <c r="C300" s="1" t="s">
        <v>379</v>
      </c>
    </row>
    <row r="301" spans="1:18" x14ac:dyDescent="0.25">
      <c r="C301" s="1" t="s">
        <v>439</v>
      </c>
    </row>
    <row r="302" spans="1:18" x14ac:dyDescent="0.25">
      <c r="C302" s="1" t="s">
        <v>444</v>
      </c>
      <c r="R302" s="1" t="s">
        <v>445</v>
      </c>
    </row>
    <row r="303" spans="1:18" x14ac:dyDescent="0.25">
      <c r="B303" s="1" t="s">
        <v>19</v>
      </c>
      <c r="C303" s="1" t="s">
        <v>236</v>
      </c>
    </row>
    <row r="304" spans="1:18" x14ac:dyDescent="0.25">
      <c r="C304" s="1" t="s">
        <v>457</v>
      </c>
    </row>
    <row r="305" spans="1:18" x14ac:dyDescent="0.25">
      <c r="C305" s="1" t="s">
        <v>458</v>
      </c>
      <c r="F305" s="2">
        <v>1</v>
      </c>
      <c r="R305" s="1" t="s">
        <v>481</v>
      </c>
    </row>
    <row r="306" spans="1:18" x14ac:dyDescent="0.25">
      <c r="B306" s="1" t="s">
        <v>96</v>
      </c>
      <c r="C306" s="1" t="s">
        <v>92</v>
      </c>
    </row>
    <row r="307" spans="1:18" x14ac:dyDescent="0.25">
      <c r="A307" s="1">
        <v>57</v>
      </c>
      <c r="B307" s="1" t="s">
        <v>6</v>
      </c>
      <c r="C307" s="1" t="s">
        <v>104</v>
      </c>
      <c r="D307" s="2"/>
      <c r="R307" s="1" t="s">
        <v>483</v>
      </c>
    </row>
    <row r="308" spans="1:18" x14ac:dyDescent="0.25">
      <c r="C308" s="1" t="s">
        <v>91</v>
      </c>
      <c r="R308" s="1" t="s">
        <v>482</v>
      </c>
    </row>
    <row r="309" spans="1:18" x14ac:dyDescent="0.25">
      <c r="B309" s="1" t="s">
        <v>19</v>
      </c>
      <c r="C309" s="1" t="s">
        <v>125</v>
      </c>
    </row>
    <row r="310" spans="1:18" x14ac:dyDescent="0.25">
      <c r="C310" s="1" t="s">
        <v>454</v>
      </c>
      <c r="R310" s="1" t="s">
        <v>484</v>
      </c>
    </row>
    <row r="311" spans="1:18" x14ac:dyDescent="0.25">
      <c r="B311" s="1" t="s">
        <v>96</v>
      </c>
      <c r="C311" s="1" t="s">
        <v>92</v>
      </c>
    </row>
    <row r="312" spans="1:18" x14ac:dyDescent="0.25">
      <c r="A312" s="1">
        <v>58</v>
      </c>
      <c r="B312" s="1" t="s">
        <v>6</v>
      </c>
      <c r="C312" s="1" t="s">
        <v>455</v>
      </c>
      <c r="R312" s="1" t="s">
        <v>453</v>
      </c>
    </row>
    <row r="313" spans="1:18" x14ac:dyDescent="0.25">
      <c r="C313" s="1" t="s">
        <v>91</v>
      </c>
    </row>
    <row r="314" spans="1:18" x14ac:dyDescent="0.25">
      <c r="B314" s="1" t="s">
        <v>19</v>
      </c>
      <c r="C314" s="1" t="s">
        <v>131</v>
      </c>
    </row>
    <row r="315" spans="1:18" x14ac:dyDescent="0.25">
      <c r="C315" s="1" t="s">
        <v>537</v>
      </c>
    </row>
    <row r="316" spans="1:18" x14ac:dyDescent="0.25">
      <c r="C316" s="1" t="s">
        <v>396</v>
      </c>
      <c r="D316" s="2">
        <v>1</v>
      </c>
    </row>
    <row r="317" spans="1:18" x14ac:dyDescent="0.25">
      <c r="B317" s="1" t="s">
        <v>96</v>
      </c>
      <c r="C317" s="1" t="s">
        <v>92</v>
      </c>
    </row>
    <row r="318" spans="1:18" x14ac:dyDescent="0.25">
      <c r="C318" s="1" t="s">
        <v>267</v>
      </c>
      <c r="R318" s="1" t="s">
        <v>438</v>
      </c>
    </row>
    <row r="319" spans="1:18" x14ac:dyDescent="0.25">
      <c r="A319" s="1">
        <v>59</v>
      </c>
      <c r="B319" s="1" t="s">
        <v>6</v>
      </c>
      <c r="C319" s="1" t="s">
        <v>93</v>
      </c>
    </row>
    <row r="320" spans="1:18" x14ac:dyDescent="0.25">
      <c r="C320" s="1" t="s">
        <v>448</v>
      </c>
      <c r="R320" s="1" t="s">
        <v>449</v>
      </c>
    </row>
    <row r="321" spans="1:18" x14ac:dyDescent="0.25">
      <c r="B321" s="1" t="s">
        <v>19</v>
      </c>
      <c r="C321" s="1" t="s">
        <v>254</v>
      </c>
    </row>
    <row r="322" spans="1:18" x14ac:dyDescent="0.25">
      <c r="B322" s="1" t="s">
        <v>96</v>
      </c>
      <c r="C322" s="1" t="s">
        <v>92</v>
      </c>
    </row>
    <row r="323" spans="1:18" x14ac:dyDescent="0.25">
      <c r="A323" s="1">
        <v>60</v>
      </c>
      <c r="B323" s="1" t="s">
        <v>6</v>
      </c>
      <c r="C323" s="1" t="s">
        <v>93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8" x14ac:dyDescent="0.25">
      <c r="C324" s="1" t="s">
        <v>467</v>
      </c>
    </row>
    <row r="325" spans="1:18" x14ac:dyDescent="0.25">
      <c r="B325" s="1" t="s">
        <v>19</v>
      </c>
      <c r="C325" s="1" t="s">
        <v>127</v>
      </c>
    </row>
    <row r="326" spans="1:18" x14ac:dyDescent="0.25">
      <c r="C326" s="1" t="s">
        <v>397</v>
      </c>
      <c r="R326" s="1" t="s">
        <v>398</v>
      </c>
    </row>
    <row r="327" spans="1:18" x14ac:dyDescent="0.25">
      <c r="B327" s="1" t="s">
        <v>96</v>
      </c>
      <c r="C327" s="1" t="s">
        <v>92</v>
      </c>
    </row>
    <row r="328" spans="1:18" x14ac:dyDescent="0.25">
      <c r="A328" s="1">
        <v>61</v>
      </c>
      <c r="B328" s="1" t="s">
        <v>6</v>
      </c>
      <c r="C328" s="1" t="s">
        <v>93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8" x14ac:dyDescent="0.25">
      <c r="C329" s="3" t="s">
        <v>466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8" x14ac:dyDescent="0.25">
      <c r="B330" s="1" t="s">
        <v>19</v>
      </c>
      <c r="C330" s="1" t="s">
        <v>125</v>
      </c>
    </row>
    <row r="331" spans="1:18" x14ac:dyDescent="0.25">
      <c r="C331" s="1" t="s">
        <v>126</v>
      </c>
    </row>
    <row r="332" spans="1:18" x14ac:dyDescent="0.25">
      <c r="C332" s="1" t="s">
        <v>91</v>
      </c>
      <c r="R332" s="1" t="s">
        <v>407</v>
      </c>
    </row>
    <row r="333" spans="1:18" x14ac:dyDescent="0.25">
      <c r="B333" s="1" t="s">
        <v>96</v>
      </c>
      <c r="C333" s="1" t="s">
        <v>92</v>
      </c>
    </row>
    <row r="334" spans="1:18" x14ac:dyDescent="0.25">
      <c r="A334" s="1">
        <v>62</v>
      </c>
      <c r="B334" s="1" t="s">
        <v>6</v>
      </c>
      <c r="C334" s="1" t="s">
        <v>108</v>
      </c>
    </row>
    <row r="335" spans="1:18" x14ac:dyDescent="0.25">
      <c r="C335" s="1" t="s">
        <v>400</v>
      </c>
    </row>
    <row r="336" spans="1:18" x14ac:dyDescent="0.25">
      <c r="B336" s="1" t="s">
        <v>19</v>
      </c>
      <c r="C336" s="1" t="s">
        <v>230</v>
      </c>
    </row>
    <row r="337" spans="1:4" x14ac:dyDescent="0.25">
      <c r="C337" s="1" t="s">
        <v>538</v>
      </c>
    </row>
    <row r="338" spans="1:4" x14ac:dyDescent="0.25">
      <c r="C338" s="1" t="s">
        <v>539</v>
      </c>
      <c r="D338" s="2">
        <v>-1</v>
      </c>
    </row>
    <row r="339" spans="1:4" x14ac:dyDescent="0.25">
      <c r="B339" s="1" t="s">
        <v>96</v>
      </c>
      <c r="C339" s="1" t="s">
        <v>92</v>
      </c>
    </row>
    <row r="340" spans="1:4" x14ac:dyDescent="0.25">
      <c r="A340" s="1">
        <v>63</v>
      </c>
      <c r="B340" s="1" t="s">
        <v>6</v>
      </c>
      <c r="C340" s="1" t="s">
        <v>247</v>
      </c>
    </row>
    <row r="341" spans="1:4" x14ac:dyDescent="0.25">
      <c r="C341" s="1" t="s">
        <v>479</v>
      </c>
    </row>
    <row r="342" spans="1:4" x14ac:dyDescent="0.25">
      <c r="B342" s="1" t="s">
        <v>19</v>
      </c>
      <c r="C342" s="1" t="s">
        <v>234</v>
      </c>
    </row>
    <row r="343" spans="1:4" x14ac:dyDescent="0.25">
      <c r="C343" s="1" t="s">
        <v>540</v>
      </c>
    </row>
    <row r="344" spans="1:4" x14ac:dyDescent="0.25">
      <c r="C344" s="1" t="s">
        <v>442</v>
      </c>
    </row>
    <row r="345" spans="1:4" x14ac:dyDescent="0.25">
      <c r="B345" s="1" t="s">
        <v>96</v>
      </c>
      <c r="C345" s="1" t="s">
        <v>92</v>
      </c>
    </row>
    <row r="346" spans="1:4" x14ac:dyDescent="0.25">
      <c r="A346" s="1">
        <v>64</v>
      </c>
      <c r="B346" s="1" t="s">
        <v>6</v>
      </c>
      <c r="C346" s="1" t="s">
        <v>247</v>
      </c>
    </row>
    <row r="347" spans="1:4" x14ac:dyDescent="0.25">
      <c r="C347" s="1" t="s">
        <v>541</v>
      </c>
    </row>
    <row r="348" spans="1:4" x14ac:dyDescent="0.25">
      <c r="B348" s="1" t="s">
        <v>19</v>
      </c>
      <c r="C348" s="1" t="s">
        <v>116</v>
      </c>
    </row>
    <row r="349" spans="1:4" x14ac:dyDescent="0.25">
      <c r="C349" s="1" t="s">
        <v>91</v>
      </c>
    </row>
    <row r="350" spans="1:4" x14ac:dyDescent="0.25">
      <c r="C350" s="1" t="s">
        <v>542</v>
      </c>
    </row>
    <row r="351" spans="1:4" x14ac:dyDescent="0.25">
      <c r="B351" s="1" t="s">
        <v>96</v>
      </c>
      <c r="C351" s="1" t="s">
        <v>92</v>
      </c>
    </row>
    <row r="352" spans="1:4" x14ac:dyDescent="0.25">
      <c r="A352" s="1">
        <v>65</v>
      </c>
      <c r="D352" s="2"/>
    </row>
  </sheetData>
  <pageMargins left="0.11811023622047245" right="0.11811023622047245" top="0.35433070866141736" bottom="0.35433070866141736" header="0" footer="0"/>
  <pageSetup paperSize="9" scale="43" orientation="landscape" r:id="rId1"/>
  <ignoredErrors>
    <ignoredError sqref="K3 N3 Q3:R3 V3:W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3"/>
  <sheetViews>
    <sheetView tabSelected="1" zoomScale="54" zoomScaleNormal="54" workbookViewId="0">
      <pane ySplit="6" topLeftCell="A334" activePane="bottomLeft" state="frozen"/>
      <selection pane="bottomLeft" activeCell="D373" sqref="D373"/>
    </sheetView>
  </sheetViews>
  <sheetFormatPr defaultRowHeight="15" x14ac:dyDescent="0.25"/>
  <cols>
    <col min="1" max="1" width="6.85546875" style="1" customWidth="1"/>
    <col min="2" max="2" width="9.140625" style="1"/>
    <col min="3" max="3" width="37.140625" style="1" customWidth="1"/>
    <col min="4" max="4" width="8.28515625" style="1" customWidth="1"/>
    <col min="5" max="5" width="9.140625" style="1"/>
    <col min="6" max="6" width="7.140625" style="1" customWidth="1"/>
    <col min="7" max="7" width="6.7109375" style="1" customWidth="1"/>
    <col min="8" max="8" width="7.5703125" style="1" customWidth="1"/>
    <col min="9" max="9" width="10.5703125" style="1" customWidth="1"/>
    <col min="10" max="10" width="9.7109375" style="1" customWidth="1"/>
    <col min="11" max="11" width="5.85546875" style="1" customWidth="1"/>
    <col min="12" max="12" width="8.28515625" style="1" customWidth="1"/>
    <col min="13" max="13" width="7.5703125" style="1" customWidth="1"/>
    <col min="14" max="14" width="15.140625" style="1" customWidth="1"/>
    <col min="15" max="15" width="20.5703125" style="1" customWidth="1"/>
    <col min="16" max="16" width="17.5703125" style="1" customWidth="1"/>
    <col min="17" max="17" width="10.85546875" style="1" customWidth="1"/>
    <col min="18" max="18" width="19.42578125" style="1" customWidth="1"/>
    <col min="19" max="16384" width="9.140625" style="1"/>
  </cols>
  <sheetData>
    <row r="1" spans="1:32" x14ac:dyDescent="0.25">
      <c r="B1" s="1" t="s">
        <v>9</v>
      </c>
      <c r="C1" s="1" t="s">
        <v>149</v>
      </c>
      <c r="D1" s="4" t="s">
        <v>145</v>
      </c>
      <c r="E1" s="4" t="s">
        <v>146</v>
      </c>
      <c r="F1" s="4" t="s">
        <v>166</v>
      </c>
      <c r="G1" s="4" t="s">
        <v>152</v>
      </c>
      <c r="H1" s="4" t="s">
        <v>147</v>
      </c>
      <c r="I1" s="4" t="s">
        <v>148</v>
      </c>
      <c r="J1" s="4" t="s">
        <v>169</v>
      </c>
      <c r="K1" s="4" t="s">
        <v>170</v>
      </c>
      <c r="L1" s="4" t="s">
        <v>159</v>
      </c>
      <c r="M1" s="4" t="s">
        <v>171</v>
      </c>
      <c r="N1" s="4" t="s">
        <v>172</v>
      </c>
      <c r="O1" s="4" t="s">
        <v>160</v>
      </c>
      <c r="P1" s="4" t="s">
        <v>161</v>
      </c>
      <c r="Q1" s="4" t="s">
        <v>163</v>
      </c>
      <c r="R1" s="4" t="s">
        <v>165</v>
      </c>
      <c r="S1" s="4" t="s">
        <v>187</v>
      </c>
      <c r="T1" s="4" t="s">
        <v>190</v>
      </c>
      <c r="U1" s="4" t="s">
        <v>191</v>
      </c>
      <c r="V1" s="4" t="s">
        <v>285</v>
      </c>
      <c r="W1" s="4" t="s">
        <v>289</v>
      </c>
      <c r="X1" s="4" t="s">
        <v>286</v>
      </c>
      <c r="Y1" s="4" t="s">
        <v>322</v>
      </c>
      <c r="Z1" s="4" t="s">
        <v>325</v>
      </c>
      <c r="AA1" s="4" t="s">
        <v>326</v>
      </c>
      <c r="AB1" s="4" t="s">
        <v>362</v>
      </c>
      <c r="AC1" s="4" t="s">
        <v>365</v>
      </c>
      <c r="AD1" s="4" t="s">
        <v>435</v>
      </c>
      <c r="AE1" s="4" t="s">
        <v>471</v>
      </c>
      <c r="AF1" s="4" t="s">
        <v>546</v>
      </c>
    </row>
    <row r="2" spans="1:32" x14ac:dyDescent="0.25">
      <c r="B2" s="1">
        <f>SUM(E2:AF2)</f>
        <v>80</v>
      </c>
      <c r="C2" s="1" t="s">
        <v>150</v>
      </c>
      <c r="D2" s="4">
        <f>COUNTIF($R7:$R1021,"=AG*")</f>
        <v>5</v>
      </c>
      <c r="E2" s="4">
        <f>COUNTIF($R7:$R1021,"=CM*")</f>
        <v>9</v>
      </c>
      <c r="F2" s="4">
        <f>COUNTIF($R7:$R1021,"=LC*")</f>
        <v>3</v>
      </c>
      <c r="G2" s="4">
        <f>COUNTIF($R7:$R1021,"=PG*")</f>
        <v>7</v>
      </c>
      <c r="H2" s="4">
        <f>COUNTIF($R7:$R1021,"=BW*")</f>
        <v>8</v>
      </c>
      <c r="I2" s="4">
        <f>COUNTIF($R7:$R1021,"=WW*")</f>
        <v>6</v>
      </c>
      <c r="J2" s="4">
        <f>COUNTIF($R7:$R1021,"=AD*")</f>
        <v>2</v>
      </c>
      <c r="K2" s="4">
        <f>COUNTIF($R7:$R1021,"=BK*")</f>
        <v>2</v>
      </c>
      <c r="L2" s="4">
        <f>COUNTIF($R7:$R1021,"=EF*")</f>
        <v>2</v>
      </c>
      <c r="M2" s="4">
        <f>COUNTIF($R7:$R1021,"=EX*")</f>
        <v>1</v>
      </c>
      <c r="N2" s="4">
        <f>COUNTIF($R7:$R1021,"=HQ*")</f>
        <v>2</v>
      </c>
      <c r="O2" s="4">
        <f>COUNTIF($R7:$R1021,"=SL*")</f>
        <v>1</v>
      </c>
      <c r="P2" s="4">
        <f>COUNTIF($R7:$R1021,"=CS*")</f>
        <v>3</v>
      </c>
      <c r="Q2" s="4">
        <f>COUNTIF($R7:$R1021,"=SP*")</f>
        <v>2</v>
      </c>
      <c r="R2" s="4">
        <f>COUNTIF($R7:$R1021,"=LP*")</f>
        <v>4</v>
      </c>
      <c r="S2" s="4">
        <f>COUNTIF($R7:$R1021,"=TA*")</f>
        <v>2</v>
      </c>
      <c r="T2" s="4">
        <f>COUNTIF($R7:$R1021,"=HO*")</f>
        <v>1</v>
      </c>
      <c r="U2" s="4">
        <f>COUNTIF($R7:$R1021,"=CK*")</f>
        <v>1</v>
      </c>
      <c r="V2" s="4">
        <f>COUNTIF($R7:$R1021,"=KA*")</f>
        <v>2</v>
      </c>
      <c r="W2" s="4">
        <f>COUNTIF($R7:$R1021,"=SK*")</f>
        <v>1</v>
      </c>
      <c r="X2" s="4">
        <f>COUNTIF($R7:$R1021,"=AN*")</f>
        <v>0</v>
      </c>
      <c r="Y2" s="4">
        <f>COUNTIF($R7:$R1021,"=DE*")</f>
        <v>2</v>
      </c>
      <c r="Z2" s="4">
        <f>COUNTIF($R7:$R1021,"=HU*")</f>
        <v>2</v>
      </c>
      <c r="AA2" s="4">
        <f>COUNTIF($R7:$R1021,"=SC*")</f>
        <v>2</v>
      </c>
      <c r="AB2" s="4">
        <f>COUNTIF($R7:$R1021,"=SG*")</f>
        <v>6</v>
      </c>
      <c r="AC2" s="4">
        <f>COUNTIF($R7:$R1021,"=PI*")</f>
        <v>5</v>
      </c>
      <c r="AD2" s="4">
        <f>COUNTIF($R7:$R1021,"=DA*")</f>
        <v>2</v>
      </c>
      <c r="AE2" s="4">
        <f>COUNTIF($R7:$R1021,"=QC*")</f>
        <v>1</v>
      </c>
      <c r="AF2" s="4">
        <f>COUNTIF($R7:$R1021,"=NT*")</f>
        <v>1</v>
      </c>
    </row>
    <row r="3" spans="1:32" x14ac:dyDescent="0.25">
      <c r="B3" s="1">
        <f>COUNTIF(E3:AF3,"=Y")</f>
        <v>27</v>
      </c>
      <c r="C3" s="1" t="s">
        <v>151</v>
      </c>
      <c r="D3" s="4" t="str">
        <f>IF(D2=5,"Y","N")</f>
        <v>Y</v>
      </c>
      <c r="E3" s="4" t="str">
        <f>IF(E2=9,"Y","N")</f>
        <v>Y</v>
      </c>
      <c r="F3" s="4" t="str">
        <f>IF(F2=3,"Y","N")</f>
        <v>Y</v>
      </c>
      <c r="G3" s="4" t="str">
        <f>IF(G2=7,"Y","N")</f>
        <v>Y</v>
      </c>
      <c r="H3" s="4" t="str">
        <f>IF(H2=8,"Y","N")</f>
        <v>Y</v>
      </c>
      <c r="I3" s="4" t="str">
        <f>IF(I2=6,"Y","N")</f>
        <v>Y</v>
      </c>
      <c r="J3" s="4" t="str">
        <f>IF(J2=2,"Y","N")</f>
        <v>Y</v>
      </c>
      <c r="K3" s="4" t="str">
        <f>IF(K2=2,"Y","N")</f>
        <v>Y</v>
      </c>
      <c r="L3" s="4" t="str">
        <f>IF(L2=2,"Y","N")</f>
        <v>Y</v>
      </c>
      <c r="M3" s="4" t="str">
        <f>IF(M2=1,"Y","N")</f>
        <v>Y</v>
      </c>
      <c r="N3" s="4" t="str">
        <f>IF(N2=2,"Y","N")</f>
        <v>Y</v>
      </c>
      <c r="O3" s="4" t="str">
        <f t="shared" ref="O3" si="0">IF(O2=1,"Y","N")</f>
        <v>Y</v>
      </c>
      <c r="P3" s="4" t="str">
        <f>IF(P2=3,"Y","N")</f>
        <v>Y</v>
      </c>
      <c r="Q3" s="4" t="str">
        <f>IF(Q2=2,"Y","N")</f>
        <v>Y</v>
      </c>
      <c r="R3" s="4" t="str">
        <f>IF(R2=4,"Y","N")</f>
        <v>Y</v>
      </c>
      <c r="S3" s="4" t="str">
        <f>IF(S2=2,"Y","N")</f>
        <v>Y</v>
      </c>
      <c r="T3" s="4" t="str">
        <f>IF(T2=1,"Y","N")</f>
        <v>Y</v>
      </c>
      <c r="U3" s="4" t="str">
        <f>IF(U2=1,"Y","N")</f>
        <v>Y</v>
      </c>
      <c r="V3" s="4" t="str">
        <f>IF(V2=2,"Y","N")</f>
        <v>Y</v>
      </c>
      <c r="W3" s="4" t="str">
        <f t="shared" ref="W3" si="1">IF(W2=1,"Y","N")</f>
        <v>Y</v>
      </c>
      <c r="X3" s="4" t="str">
        <f>IF(X2=2,"Y","N")</f>
        <v>N</v>
      </c>
      <c r="Y3" s="4" t="str">
        <f>IF(Y2=2,"Y","N")</f>
        <v>Y</v>
      </c>
      <c r="Z3" s="4" t="str">
        <f>IF(Z2=2,"Y","N")</f>
        <v>Y</v>
      </c>
      <c r="AA3" s="4" t="str">
        <f>IF(AA2=2,"Y","N")</f>
        <v>Y</v>
      </c>
      <c r="AB3" s="4" t="str">
        <f>IF(AB2=6,"Y","N")</f>
        <v>Y</v>
      </c>
      <c r="AC3" s="4" t="str">
        <f>IF(AC2=5,"Y","N")</f>
        <v>Y</v>
      </c>
      <c r="AD3" s="4" t="str">
        <f>IF(AD2=2,"Y","N")</f>
        <v>Y</v>
      </c>
      <c r="AE3" s="4" t="str">
        <f>IF(AE2=1,"Y","N")</f>
        <v>Y</v>
      </c>
      <c r="AF3" s="4" t="str">
        <f>IF(AF2=1,"Y","N")</f>
        <v>Y</v>
      </c>
    </row>
    <row r="4" spans="1:32" x14ac:dyDescent="0.25">
      <c r="B4" s="1">
        <f>SUM(E4:M4)</f>
        <v>34</v>
      </c>
      <c r="C4" s="1" t="s">
        <v>183</v>
      </c>
      <c r="D4" s="4"/>
      <c r="E4" s="4">
        <f>COUNTIF($C7:$C1021,"=use strength")</f>
        <v>6</v>
      </c>
      <c r="F4" s="4">
        <f>COUNTIF($C7:$C1021,"=use senses")</f>
        <v>11</v>
      </c>
      <c r="G4" s="4">
        <f>COUNTIF($C7:$C1021,"=use agility")</f>
        <v>6</v>
      </c>
      <c r="H4" s="4">
        <f>COUNTIF($C7:$C1021,"=use combat")</f>
        <v>4</v>
      </c>
      <c r="I4" s="4">
        <f>COUNTIF($C7:$C1021,"=use resistance")</f>
        <v>2</v>
      </c>
      <c r="J4" s="4">
        <f>COUNTIF($C7:$C1021,"=use seduction")</f>
        <v>2</v>
      </c>
      <c r="K4" s="4">
        <f>COUNTIF($C7:$C1021,"=use stud")</f>
        <v>3</v>
      </c>
      <c r="L4" s="4">
        <f>COUNTIF($C7:$C1021,"=use healing")</f>
        <v>0</v>
      </c>
      <c r="M4" s="4">
        <f>COUNTIF($C7:$C1021,"=use control")</f>
        <v>0</v>
      </c>
      <c r="N4" s="4"/>
      <c r="O4" s="4"/>
      <c r="P4" s="4"/>
      <c r="Q4" s="4"/>
      <c r="R4" s="4"/>
    </row>
    <row r="5" spans="1:32" x14ac:dyDescent="0.25">
      <c r="A5" s="1" t="s">
        <v>0</v>
      </c>
      <c r="B5" s="1" t="s">
        <v>1</v>
      </c>
      <c r="C5" s="1" t="s">
        <v>2</v>
      </c>
      <c r="D5" s="1" t="s">
        <v>8</v>
      </c>
      <c r="E5" s="5" t="s">
        <v>7</v>
      </c>
      <c r="F5" s="5" t="s">
        <v>10</v>
      </c>
      <c r="G5" s="5" t="s">
        <v>11</v>
      </c>
      <c r="H5" s="5" t="s">
        <v>12</v>
      </c>
      <c r="I5" s="1" t="s">
        <v>13</v>
      </c>
      <c r="J5" s="5" t="s">
        <v>14</v>
      </c>
      <c r="K5" s="1" t="s">
        <v>15</v>
      </c>
      <c r="L5" s="1" t="s">
        <v>16</v>
      </c>
      <c r="M5" s="1" t="s">
        <v>17</v>
      </c>
      <c r="N5" s="1" t="s">
        <v>90</v>
      </c>
      <c r="O5" s="1" t="s">
        <v>94</v>
      </c>
      <c r="P5" s="1" t="s">
        <v>95</v>
      </c>
      <c r="Q5" s="1" t="s">
        <v>112</v>
      </c>
      <c r="R5" s="1" t="s">
        <v>130</v>
      </c>
    </row>
    <row r="6" spans="1:32" x14ac:dyDescent="0.25">
      <c r="A6" s="1" t="s">
        <v>9</v>
      </c>
      <c r="B6" s="1">
        <f>SUM(E6:M6)</f>
        <v>16</v>
      </c>
      <c r="D6" s="2">
        <f t="shared" ref="D6:M6" si="2">SUM(D7:D1021)</f>
        <v>17</v>
      </c>
      <c r="E6" s="2">
        <f t="shared" si="2"/>
        <v>2</v>
      </c>
      <c r="F6" s="2">
        <f t="shared" si="2"/>
        <v>2</v>
      </c>
      <c r="G6" s="2">
        <f t="shared" si="2"/>
        <v>2</v>
      </c>
      <c r="H6" s="2">
        <f t="shared" si="2"/>
        <v>2</v>
      </c>
      <c r="I6" s="2">
        <f t="shared" si="2"/>
        <v>2</v>
      </c>
      <c r="J6" s="2">
        <f t="shared" si="2"/>
        <v>2</v>
      </c>
      <c r="K6" s="2">
        <f t="shared" si="2"/>
        <v>2</v>
      </c>
      <c r="L6" s="2">
        <f t="shared" si="2"/>
        <v>0</v>
      </c>
      <c r="M6" s="2">
        <f t="shared" si="2"/>
        <v>2</v>
      </c>
      <c r="N6" s="2" t="str">
        <f>"Start: "&amp;COUNTIF(N7:N1021,"=*start")&amp;" Win: "&amp;COUNTIF(N7:N1021,"=*win")</f>
        <v>Start: 5 Win: 5</v>
      </c>
      <c r="O6" s="2" t="str">
        <f>"Start: "&amp;COUNTIF(O7:O1021,"=*start")&amp;" Win: "&amp;COUNTIF(O7:O1021,"=*win")</f>
        <v>Start: 6 Win: 6</v>
      </c>
      <c r="P6" s="1">
        <f>COUNTIF(P7:P1021,"&gt; ")</f>
        <v>11</v>
      </c>
      <c r="Q6" s="1">
        <f>COUNTIF(Q7:Q1021,"&gt; ")</f>
        <v>9</v>
      </c>
      <c r="R6" s="1">
        <f>COUNTIF(R7:R1021,"&gt; ")</f>
        <v>85</v>
      </c>
    </row>
    <row r="7" spans="1:32" ht="15" customHeight="1" x14ac:dyDescent="0.25">
      <c r="A7" s="1">
        <v>3</v>
      </c>
      <c r="B7" s="1" t="s">
        <v>5</v>
      </c>
      <c r="C7" s="3" t="s">
        <v>526</v>
      </c>
      <c r="D7" s="2">
        <f>5+1</f>
        <v>6</v>
      </c>
      <c r="E7" s="2">
        <v>1</v>
      </c>
      <c r="F7" s="2"/>
      <c r="G7" s="2"/>
      <c r="H7" s="2"/>
      <c r="I7" s="2"/>
      <c r="J7" s="2">
        <v>1</v>
      </c>
      <c r="K7" s="2">
        <v>1</v>
      </c>
      <c r="L7" s="2"/>
      <c r="M7" s="2"/>
      <c r="O7" s="3" t="s">
        <v>176</v>
      </c>
      <c r="R7" s="1" t="s">
        <v>174</v>
      </c>
    </row>
    <row r="8" spans="1:32" ht="15" customHeight="1" x14ac:dyDescent="0.25">
      <c r="B8" s="1" t="s">
        <v>5</v>
      </c>
      <c r="C8" s="3" t="s">
        <v>229</v>
      </c>
      <c r="D8" s="2"/>
      <c r="E8" s="2"/>
      <c r="F8" s="2"/>
      <c r="G8" s="2"/>
      <c r="H8" s="2"/>
      <c r="I8" s="2">
        <v>1</v>
      </c>
      <c r="J8" s="2"/>
      <c r="K8" s="2"/>
      <c r="L8" s="2"/>
      <c r="M8" s="2"/>
      <c r="O8" s="3" t="s">
        <v>175</v>
      </c>
      <c r="R8" s="1" t="s">
        <v>173</v>
      </c>
    </row>
    <row r="9" spans="1:32" x14ac:dyDescent="0.25">
      <c r="B9" s="1" t="s">
        <v>6</v>
      </c>
      <c r="C9" s="1" t="s">
        <v>247</v>
      </c>
    </row>
    <row r="10" spans="1:32" x14ac:dyDescent="0.25">
      <c r="C10" s="1" t="s">
        <v>281</v>
      </c>
    </row>
    <row r="11" spans="1:32" x14ac:dyDescent="0.25">
      <c r="B11" s="1" t="s">
        <v>19</v>
      </c>
      <c r="C11" s="1" t="s">
        <v>119</v>
      </c>
    </row>
    <row r="12" spans="1:32" x14ac:dyDescent="0.25">
      <c r="C12" s="1" t="s">
        <v>120</v>
      </c>
      <c r="R12" s="1" t="s">
        <v>134</v>
      </c>
    </row>
    <row r="13" spans="1:32" x14ac:dyDescent="0.25">
      <c r="B13" s="1" t="s">
        <v>96</v>
      </c>
      <c r="C13" s="1" t="s">
        <v>92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32" x14ac:dyDescent="0.25">
      <c r="A14" s="1">
        <v>4</v>
      </c>
      <c r="B14" s="1" t="s">
        <v>6</v>
      </c>
      <c r="C14" s="1" t="s">
        <v>124</v>
      </c>
    </row>
    <row r="15" spans="1:32" x14ac:dyDescent="0.25">
      <c r="C15" s="1" t="s">
        <v>179</v>
      </c>
      <c r="D15" s="2"/>
      <c r="E15" s="2"/>
      <c r="F15" s="2">
        <v>1</v>
      </c>
      <c r="G15" s="2"/>
      <c r="H15" s="2"/>
      <c r="I15" s="2"/>
      <c r="J15" s="2"/>
      <c r="K15" s="2"/>
      <c r="L15" s="2"/>
      <c r="M15" s="2"/>
    </row>
    <row r="16" spans="1:32" x14ac:dyDescent="0.25">
      <c r="C16" s="1" t="s">
        <v>91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8" x14ac:dyDescent="0.25">
      <c r="B17" s="1" t="s">
        <v>19</v>
      </c>
      <c r="C17" s="1" t="s">
        <v>236</v>
      </c>
    </row>
    <row r="18" spans="1:18" x14ac:dyDescent="0.25">
      <c r="C18" s="1" t="s">
        <v>265</v>
      </c>
      <c r="R18" s="1" t="s">
        <v>237</v>
      </c>
    </row>
    <row r="19" spans="1:18" x14ac:dyDescent="0.25">
      <c r="B19" s="1" t="s">
        <v>96</v>
      </c>
      <c r="C19" s="1" t="s">
        <v>92</v>
      </c>
    </row>
    <row r="20" spans="1:18" x14ac:dyDescent="0.25">
      <c r="A20" s="1">
        <v>5</v>
      </c>
      <c r="B20" s="1" t="s">
        <v>6</v>
      </c>
      <c r="C20" s="1" t="s">
        <v>236</v>
      </c>
    </row>
    <row r="21" spans="1:18" x14ac:dyDescent="0.25">
      <c r="C21" s="1" t="s">
        <v>245</v>
      </c>
      <c r="G21" s="2">
        <v>1</v>
      </c>
      <c r="R21" s="1" t="s">
        <v>246</v>
      </c>
    </row>
    <row r="22" spans="1:18" x14ac:dyDescent="0.25">
      <c r="B22" s="1" t="s">
        <v>19</v>
      </c>
      <c r="C22" s="1" t="s">
        <v>527</v>
      </c>
    </row>
    <row r="23" spans="1:18" x14ac:dyDescent="0.25">
      <c r="C23" s="1" t="s">
        <v>117</v>
      </c>
      <c r="O23" s="1" t="s">
        <v>133</v>
      </c>
      <c r="P23" s="1" t="s">
        <v>118</v>
      </c>
    </row>
    <row r="24" spans="1:18" x14ac:dyDescent="0.25">
      <c r="B24" s="1" t="s">
        <v>96</v>
      </c>
      <c r="C24" s="1" t="s">
        <v>92</v>
      </c>
    </row>
    <row r="25" spans="1:18" x14ac:dyDescent="0.25">
      <c r="A25" s="1">
        <v>6</v>
      </c>
      <c r="B25" s="1" t="s">
        <v>6</v>
      </c>
      <c r="C25" s="1" t="s">
        <v>230</v>
      </c>
    </row>
    <row r="26" spans="1:18" x14ac:dyDescent="0.25">
      <c r="C26" s="1" t="s">
        <v>231</v>
      </c>
    </row>
    <row r="27" spans="1:18" x14ac:dyDescent="0.25">
      <c r="C27" s="1" t="s">
        <v>182</v>
      </c>
    </row>
    <row r="28" spans="1:18" x14ac:dyDescent="0.25">
      <c r="B28" s="1" t="s">
        <v>19</v>
      </c>
      <c r="C28" s="1" t="s">
        <v>131</v>
      </c>
    </row>
    <row r="29" spans="1:18" x14ac:dyDescent="0.25">
      <c r="C29" s="1" t="s">
        <v>132</v>
      </c>
      <c r="O29" s="1" t="s">
        <v>140</v>
      </c>
    </row>
    <row r="30" spans="1:18" x14ac:dyDescent="0.25">
      <c r="B30" s="1" t="s">
        <v>96</v>
      </c>
      <c r="C30" s="1" t="s">
        <v>92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8" x14ac:dyDescent="0.25">
      <c r="A31" s="1">
        <v>7</v>
      </c>
      <c r="B31" s="1" t="s">
        <v>6</v>
      </c>
      <c r="C31" s="1" t="s">
        <v>93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8" x14ac:dyDescent="0.25">
      <c r="C32" s="1" t="s">
        <v>18</v>
      </c>
      <c r="D32" s="2"/>
      <c r="E32" s="2"/>
      <c r="F32" s="2"/>
      <c r="G32" s="2"/>
      <c r="H32" s="2"/>
      <c r="I32" s="2"/>
      <c r="J32" s="2"/>
      <c r="K32" s="2"/>
      <c r="L32" s="2"/>
      <c r="M32" s="2"/>
      <c r="R32" s="1" t="s">
        <v>167</v>
      </c>
    </row>
    <row r="33" spans="1:18" x14ac:dyDescent="0.25">
      <c r="C33" s="1" t="s">
        <v>349</v>
      </c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</row>
    <row r="34" spans="1:18" x14ac:dyDescent="0.25">
      <c r="C34" s="1" t="s">
        <v>232</v>
      </c>
    </row>
    <row r="35" spans="1:18" x14ac:dyDescent="0.25">
      <c r="B35" s="1" t="s">
        <v>19</v>
      </c>
      <c r="C35" s="1" t="s">
        <v>230</v>
      </c>
    </row>
    <row r="36" spans="1:18" x14ac:dyDescent="0.25">
      <c r="C36" s="1" t="s">
        <v>233</v>
      </c>
      <c r="H36" s="2">
        <v>1</v>
      </c>
    </row>
    <row r="37" spans="1:18" x14ac:dyDescent="0.25">
      <c r="B37" s="1" t="s">
        <v>96</v>
      </c>
      <c r="C37" s="1" t="s">
        <v>92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8" x14ac:dyDescent="0.25">
      <c r="A38" s="1">
        <v>8</v>
      </c>
      <c r="B38" s="1" t="s">
        <v>6</v>
      </c>
      <c r="C38" s="1" t="s">
        <v>20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1" t="s">
        <v>101</v>
      </c>
    </row>
    <row r="39" spans="1:18" x14ac:dyDescent="0.25">
      <c r="C39" s="1" t="s">
        <v>91</v>
      </c>
      <c r="D39" s="2"/>
      <c r="E39" s="2"/>
      <c r="F39" s="2"/>
      <c r="G39" s="2"/>
      <c r="H39" s="2"/>
      <c r="I39" s="2"/>
      <c r="J39" s="2"/>
      <c r="K39" s="2"/>
      <c r="L39" s="2"/>
      <c r="M39" s="2"/>
      <c r="R39" s="1" t="s">
        <v>162</v>
      </c>
    </row>
    <row r="40" spans="1:18" x14ac:dyDescent="0.25">
      <c r="B40" s="1" t="s">
        <v>19</v>
      </c>
      <c r="C40" s="1" t="s">
        <v>234</v>
      </c>
    </row>
    <row r="41" spans="1:18" x14ac:dyDescent="0.25">
      <c r="C41" s="1" t="s">
        <v>122</v>
      </c>
      <c r="P41" s="1" t="s">
        <v>123</v>
      </c>
    </row>
    <row r="42" spans="1:18" x14ac:dyDescent="0.25">
      <c r="C42" s="1" t="s">
        <v>91</v>
      </c>
      <c r="D42" s="2"/>
      <c r="E42" s="2"/>
      <c r="F42" s="2"/>
      <c r="G42" s="2"/>
      <c r="H42" s="2"/>
      <c r="I42" s="2"/>
      <c r="J42" s="2"/>
      <c r="K42" s="2"/>
      <c r="L42" s="2"/>
      <c r="M42" s="2"/>
      <c r="O42" s="1" t="s">
        <v>136</v>
      </c>
      <c r="R42" s="1" t="s">
        <v>235</v>
      </c>
    </row>
    <row r="43" spans="1:18" x14ac:dyDescent="0.25">
      <c r="B43" s="1" t="s">
        <v>96</v>
      </c>
      <c r="C43" s="1" t="s">
        <v>92</v>
      </c>
    </row>
    <row r="44" spans="1:18" x14ac:dyDescent="0.25">
      <c r="A44" s="1">
        <v>9</v>
      </c>
      <c r="B44" s="1" t="s">
        <v>6</v>
      </c>
      <c r="C44" s="1" t="s">
        <v>20</v>
      </c>
      <c r="D44" s="2"/>
      <c r="E44" s="2"/>
      <c r="F44" s="2"/>
      <c r="G44" s="2"/>
      <c r="H44" s="2"/>
      <c r="I44" s="2"/>
      <c r="J44" s="2"/>
      <c r="K44" s="2"/>
      <c r="L44" s="2"/>
      <c r="M44" s="2"/>
      <c r="P44" s="1" t="s">
        <v>100</v>
      </c>
    </row>
    <row r="45" spans="1:18" x14ac:dyDescent="0.25">
      <c r="B45" s="1" t="s">
        <v>19</v>
      </c>
      <c r="C45" s="1" t="s">
        <v>99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1" t="s">
        <v>106</v>
      </c>
    </row>
    <row r="46" spans="1:18" x14ac:dyDescent="0.25">
      <c r="C46" s="1" t="s">
        <v>102</v>
      </c>
      <c r="D46" s="2"/>
      <c r="E46" s="2"/>
      <c r="F46" s="2"/>
      <c r="G46" s="2"/>
      <c r="H46" s="2"/>
      <c r="I46" s="2"/>
      <c r="J46" s="2"/>
      <c r="K46" s="2"/>
      <c r="L46" s="2"/>
      <c r="M46" s="2"/>
      <c r="R46" s="1" t="s">
        <v>164</v>
      </c>
    </row>
    <row r="47" spans="1:18" x14ac:dyDescent="0.25">
      <c r="C47" s="1" t="s">
        <v>350</v>
      </c>
      <c r="D47" s="2">
        <v>1</v>
      </c>
      <c r="E47" s="2"/>
      <c r="F47" s="2"/>
      <c r="G47" s="2"/>
      <c r="H47" s="2"/>
      <c r="I47" s="2"/>
      <c r="J47" s="2"/>
      <c r="K47" s="2"/>
      <c r="L47" s="2"/>
      <c r="M47" s="2"/>
    </row>
    <row r="48" spans="1:18" x14ac:dyDescent="0.25">
      <c r="B48" s="1" t="s">
        <v>96</v>
      </c>
      <c r="C48" s="1" t="s">
        <v>92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8" x14ac:dyDescent="0.25">
      <c r="C49" s="1" t="s">
        <v>267</v>
      </c>
    </row>
    <row r="50" spans="1:18" x14ac:dyDescent="0.25">
      <c r="A50" s="1">
        <v>10</v>
      </c>
      <c r="B50" s="1" t="s">
        <v>6</v>
      </c>
      <c r="C50" s="1" t="s">
        <v>108</v>
      </c>
    </row>
    <row r="51" spans="1:18" x14ac:dyDescent="0.25">
      <c r="C51" s="1" t="s">
        <v>109</v>
      </c>
      <c r="N51" s="1" t="s">
        <v>110</v>
      </c>
      <c r="R51" s="1" t="s">
        <v>443</v>
      </c>
    </row>
    <row r="52" spans="1:18" x14ac:dyDescent="0.25">
      <c r="B52" s="1" t="s">
        <v>19</v>
      </c>
      <c r="C52" s="1" t="s">
        <v>111</v>
      </c>
      <c r="N52" s="1" t="s">
        <v>114</v>
      </c>
      <c r="Q52" s="1" t="s">
        <v>113</v>
      </c>
      <c r="R52" s="1" t="s">
        <v>177</v>
      </c>
    </row>
    <row r="53" spans="1:18" x14ac:dyDescent="0.25">
      <c r="B53" s="1" t="s">
        <v>96</v>
      </c>
      <c r="C53" s="1" t="s">
        <v>92</v>
      </c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8" x14ac:dyDescent="0.25">
      <c r="C54" s="1" t="s">
        <v>267</v>
      </c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8" x14ac:dyDescent="0.25">
      <c r="A55" s="1">
        <v>11</v>
      </c>
      <c r="B55" s="1" t="s">
        <v>6</v>
      </c>
      <c r="C55" s="1" t="s">
        <v>115</v>
      </c>
    </row>
    <row r="56" spans="1:18" x14ac:dyDescent="0.25">
      <c r="B56" s="1" t="s">
        <v>19</v>
      </c>
      <c r="C56" s="1" t="s">
        <v>293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8" x14ac:dyDescent="0.25">
      <c r="A57" s="1">
        <v>12</v>
      </c>
      <c r="B57" s="1" t="s">
        <v>6</v>
      </c>
      <c r="C57" s="1" t="s">
        <v>239</v>
      </c>
    </row>
    <row r="58" spans="1:18" x14ac:dyDescent="0.25">
      <c r="C58" s="1" t="s">
        <v>180</v>
      </c>
    </row>
    <row r="59" spans="1:18" x14ac:dyDescent="0.25">
      <c r="C59" s="1" t="s">
        <v>182</v>
      </c>
    </row>
    <row r="60" spans="1:18" x14ac:dyDescent="0.25">
      <c r="C60" s="1" t="s">
        <v>240</v>
      </c>
      <c r="O60" s="1" t="s">
        <v>243</v>
      </c>
      <c r="Q60" s="1" t="s">
        <v>242</v>
      </c>
      <c r="R60" s="1" t="s">
        <v>241</v>
      </c>
    </row>
    <row r="61" spans="1:18" x14ac:dyDescent="0.25">
      <c r="B61" s="1" t="s">
        <v>19</v>
      </c>
      <c r="C61" s="1" t="s">
        <v>234</v>
      </c>
    </row>
    <row r="62" spans="1:18" x14ac:dyDescent="0.25">
      <c r="C62" s="1" t="s">
        <v>141</v>
      </c>
      <c r="O62" s="1" t="s">
        <v>142</v>
      </c>
    </row>
    <row r="63" spans="1:18" x14ac:dyDescent="0.25">
      <c r="C63" s="1" t="s">
        <v>232</v>
      </c>
      <c r="O63" s="1" t="s">
        <v>153</v>
      </c>
      <c r="Q63" s="1" t="s">
        <v>154</v>
      </c>
    </row>
    <row r="64" spans="1:18" x14ac:dyDescent="0.25">
      <c r="A64" s="1">
        <v>13</v>
      </c>
      <c r="B64" s="1" t="s">
        <v>6</v>
      </c>
      <c r="C64" s="1" t="s">
        <v>93</v>
      </c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8" x14ac:dyDescent="0.25">
      <c r="C65" s="1" t="s">
        <v>105</v>
      </c>
      <c r="P65" s="1" t="s">
        <v>144</v>
      </c>
    </row>
    <row r="66" spans="1:18" x14ac:dyDescent="0.25">
      <c r="B66" s="1" t="s">
        <v>19</v>
      </c>
      <c r="C66" s="1" t="s">
        <v>199</v>
      </c>
      <c r="R66" s="1" t="s">
        <v>200</v>
      </c>
    </row>
    <row r="67" spans="1:18" x14ac:dyDescent="0.25">
      <c r="C67" s="1" t="s">
        <v>201</v>
      </c>
    </row>
    <row r="68" spans="1:18" x14ac:dyDescent="0.25">
      <c r="C68" s="1" t="s">
        <v>351</v>
      </c>
      <c r="D68" s="2">
        <v>1</v>
      </c>
    </row>
    <row r="69" spans="1:18" x14ac:dyDescent="0.25">
      <c r="B69" s="1" t="s">
        <v>96</v>
      </c>
      <c r="C69" s="1" t="s">
        <v>92</v>
      </c>
    </row>
    <row r="70" spans="1:18" x14ac:dyDescent="0.25">
      <c r="A70" s="1">
        <v>14</v>
      </c>
      <c r="B70" s="1" t="s">
        <v>6</v>
      </c>
      <c r="C70" s="1" t="s">
        <v>247</v>
      </c>
    </row>
    <row r="71" spans="1:18" x14ac:dyDescent="0.25">
      <c r="C71" s="1" t="s">
        <v>250</v>
      </c>
      <c r="D71" s="2">
        <v>1</v>
      </c>
    </row>
    <row r="72" spans="1:18" x14ac:dyDescent="0.25">
      <c r="B72" s="1" t="s">
        <v>19</v>
      </c>
      <c r="C72" s="1" t="s">
        <v>127</v>
      </c>
    </row>
    <row r="73" spans="1:18" x14ac:dyDescent="0.25">
      <c r="C73" s="1" t="s">
        <v>128</v>
      </c>
      <c r="R73" s="1" t="s">
        <v>138</v>
      </c>
    </row>
    <row r="74" spans="1:18" x14ac:dyDescent="0.25">
      <c r="B74" s="1" t="s">
        <v>96</v>
      </c>
      <c r="C74" s="1" t="s">
        <v>92</v>
      </c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8" x14ac:dyDescent="0.25">
      <c r="C75" s="1" t="s">
        <v>267</v>
      </c>
    </row>
    <row r="76" spans="1:18" x14ac:dyDescent="0.25">
      <c r="A76" s="1">
        <v>15</v>
      </c>
      <c r="B76" s="1" t="s">
        <v>6</v>
      </c>
      <c r="C76" s="1" t="s">
        <v>247</v>
      </c>
    </row>
    <row r="77" spans="1:18" x14ac:dyDescent="0.25">
      <c r="C77" s="1" t="s">
        <v>300</v>
      </c>
      <c r="I77" s="2">
        <v>1</v>
      </c>
    </row>
    <row r="78" spans="1:18" x14ac:dyDescent="0.25">
      <c r="C78" s="1" t="s">
        <v>357</v>
      </c>
      <c r="D78" s="2">
        <v>1</v>
      </c>
      <c r="E78" s="2"/>
      <c r="F78" s="2"/>
      <c r="G78" s="2"/>
      <c r="H78" s="2"/>
      <c r="I78" s="2"/>
      <c r="J78" s="2"/>
      <c r="K78" s="2"/>
      <c r="L78" s="2"/>
      <c r="M78" s="2"/>
    </row>
    <row r="79" spans="1:18" x14ac:dyDescent="0.25">
      <c r="B79" s="1" t="s">
        <v>19</v>
      </c>
      <c r="C79" s="1" t="s">
        <v>297</v>
      </c>
    </row>
    <row r="80" spans="1:18" x14ac:dyDescent="0.25">
      <c r="B80" s="1" t="s">
        <v>96</v>
      </c>
      <c r="C80" s="1" t="s">
        <v>92</v>
      </c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8" x14ac:dyDescent="0.25">
      <c r="A81" s="1">
        <v>16</v>
      </c>
      <c r="B81" s="1" t="s">
        <v>6</v>
      </c>
      <c r="C81" s="1" t="s">
        <v>192</v>
      </c>
    </row>
    <row r="82" spans="1:18" x14ac:dyDescent="0.25">
      <c r="C82" s="1" t="s">
        <v>193</v>
      </c>
    </row>
    <row r="83" spans="1:18" x14ac:dyDescent="0.25">
      <c r="C83" s="1" t="s">
        <v>194</v>
      </c>
    </row>
    <row r="84" spans="1:18" x14ac:dyDescent="0.25">
      <c r="B84" s="1" t="s">
        <v>19</v>
      </c>
      <c r="C84" s="1" t="s">
        <v>119</v>
      </c>
    </row>
    <row r="85" spans="1:18" x14ac:dyDescent="0.25">
      <c r="C85" s="1" t="s">
        <v>157</v>
      </c>
      <c r="R85" s="1" t="s">
        <v>158</v>
      </c>
    </row>
    <row r="86" spans="1:18" x14ac:dyDescent="0.25">
      <c r="B86" s="1" t="s">
        <v>96</v>
      </c>
      <c r="C86" s="1" t="s">
        <v>92</v>
      </c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8" x14ac:dyDescent="0.25">
      <c r="A87" s="1">
        <v>17</v>
      </c>
      <c r="B87" s="1" t="s">
        <v>6</v>
      </c>
      <c r="C87" s="1" t="s">
        <v>254</v>
      </c>
    </row>
    <row r="88" spans="1:18" x14ac:dyDescent="0.25">
      <c r="C88" s="1" t="s">
        <v>121</v>
      </c>
      <c r="R88" s="1" t="s">
        <v>135</v>
      </c>
    </row>
    <row r="89" spans="1:18" x14ac:dyDescent="0.25">
      <c r="B89" s="1" t="s">
        <v>19</v>
      </c>
      <c r="C89" s="1" t="s">
        <v>131</v>
      </c>
    </row>
    <row r="90" spans="1:18" x14ac:dyDescent="0.25">
      <c r="C90" s="1" t="s">
        <v>155</v>
      </c>
      <c r="R90" s="1" t="s">
        <v>156</v>
      </c>
    </row>
    <row r="91" spans="1:18" x14ac:dyDescent="0.25">
      <c r="C91" s="1" t="s">
        <v>180</v>
      </c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8" x14ac:dyDescent="0.25">
      <c r="B92" s="1" t="s">
        <v>96</v>
      </c>
      <c r="C92" s="1" t="s">
        <v>92</v>
      </c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8" x14ac:dyDescent="0.25">
      <c r="A93" s="1">
        <v>18</v>
      </c>
      <c r="B93" s="1" t="s">
        <v>6</v>
      </c>
      <c r="C93" s="1" t="s">
        <v>192</v>
      </c>
    </row>
    <row r="94" spans="1:18" x14ac:dyDescent="0.25">
      <c r="C94" s="1" t="s">
        <v>193</v>
      </c>
    </row>
    <row r="95" spans="1:18" x14ac:dyDescent="0.25">
      <c r="C95" s="1" t="s">
        <v>195</v>
      </c>
    </row>
    <row r="96" spans="1:18" x14ac:dyDescent="0.25">
      <c r="B96" s="1" t="s">
        <v>19</v>
      </c>
      <c r="C96" s="1" t="s">
        <v>116</v>
      </c>
    </row>
    <row r="97" spans="1:18" x14ac:dyDescent="0.25">
      <c r="C97" s="1" t="s">
        <v>91</v>
      </c>
    </row>
    <row r="98" spans="1:18" x14ac:dyDescent="0.25">
      <c r="C98" s="1" t="s">
        <v>238</v>
      </c>
    </row>
    <row r="99" spans="1:18" x14ac:dyDescent="0.25">
      <c r="B99" s="1" t="s">
        <v>96</v>
      </c>
      <c r="C99" s="1" t="s">
        <v>92</v>
      </c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8" x14ac:dyDescent="0.25">
      <c r="A100" s="1">
        <v>19</v>
      </c>
      <c r="B100" s="1" t="s">
        <v>6</v>
      </c>
      <c r="C100" s="1" t="s">
        <v>93</v>
      </c>
    </row>
    <row r="101" spans="1:18" x14ac:dyDescent="0.25">
      <c r="C101" s="1" t="s">
        <v>198</v>
      </c>
    </row>
    <row r="102" spans="1:18" x14ac:dyDescent="0.25">
      <c r="B102" s="1" t="s">
        <v>19</v>
      </c>
      <c r="C102" s="1" t="s">
        <v>127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8" x14ac:dyDescent="0.25">
      <c r="C103" s="1" t="s">
        <v>262</v>
      </c>
    </row>
    <row r="104" spans="1:18" x14ac:dyDescent="0.25">
      <c r="C104" s="1" t="s">
        <v>280</v>
      </c>
      <c r="R104" s="1" t="s">
        <v>196</v>
      </c>
    </row>
    <row r="105" spans="1:18" x14ac:dyDescent="0.25">
      <c r="B105" s="1" t="s">
        <v>96</v>
      </c>
      <c r="C105" s="1" t="s">
        <v>92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8" x14ac:dyDescent="0.25">
      <c r="A106" s="1">
        <v>20</v>
      </c>
      <c r="B106" s="1" t="s">
        <v>6</v>
      </c>
      <c r="C106" s="1" t="s">
        <v>108</v>
      </c>
    </row>
    <row r="107" spans="1:18" x14ac:dyDescent="0.25">
      <c r="C107" s="1" t="s">
        <v>109</v>
      </c>
      <c r="N107" s="1" t="s">
        <v>202</v>
      </c>
      <c r="P107" s="1" t="s">
        <v>204</v>
      </c>
    </row>
    <row r="108" spans="1:18" x14ac:dyDescent="0.25">
      <c r="C108" s="1" t="s">
        <v>205</v>
      </c>
      <c r="P108" s="1" t="s">
        <v>207</v>
      </c>
    </row>
    <row r="109" spans="1:18" x14ac:dyDescent="0.25">
      <c r="B109" s="1" t="s">
        <v>19</v>
      </c>
      <c r="C109" s="1" t="s">
        <v>206</v>
      </c>
    </row>
    <row r="110" spans="1:18" x14ac:dyDescent="0.25">
      <c r="C110" s="1" t="s">
        <v>208</v>
      </c>
    </row>
    <row r="111" spans="1:18" x14ac:dyDescent="0.25">
      <c r="B111" s="1" t="s">
        <v>96</v>
      </c>
      <c r="C111" s="1" t="s">
        <v>92</v>
      </c>
    </row>
    <row r="112" spans="1:18" x14ac:dyDescent="0.25">
      <c r="A112" s="1">
        <v>21</v>
      </c>
      <c r="B112" s="1" t="s">
        <v>6</v>
      </c>
      <c r="C112" s="1" t="s">
        <v>209</v>
      </c>
    </row>
    <row r="113" spans="1:18" x14ac:dyDescent="0.25">
      <c r="C113" s="1" t="s">
        <v>210</v>
      </c>
    </row>
    <row r="114" spans="1:18" x14ac:dyDescent="0.25">
      <c r="B114" s="1" t="s">
        <v>19</v>
      </c>
      <c r="C114" s="1" t="s">
        <v>219</v>
      </c>
    </row>
    <row r="115" spans="1:18" x14ac:dyDescent="0.25">
      <c r="C115" s="1" t="s">
        <v>528</v>
      </c>
    </row>
    <row r="116" spans="1:18" x14ac:dyDescent="0.25">
      <c r="B116" s="1" t="s">
        <v>96</v>
      </c>
      <c r="C116" s="1" t="s">
        <v>92</v>
      </c>
    </row>
    <row r="117" spans="1:18" x14ac:dyDescent="0.25">
      <c r="A117" s="1">
        <v>22</v>
      </c>
      <c r="B117" s="1" t="s">
        <v>6</v>
      </c>
      <c r="C117" s="1" t="s">
        <v>218</v>
      </c>
      <c r="N117" s="1" t="s">
        <v>211</v>
      </c>
      <c r="R117" s="1" t="s">
        <v>215</v>
      </c>
    </row>
    <row r="118" spans="1:18" x14ac:dyDescent="0.25">
      <c r="B118" s="1" t="s">
        <v>19</v>
      </c>
      <c r="C118" s="1" t="s">
        <v>234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8" x14ac:dyDescent="0.25">
      <c r="C119" s="1" t="s">
        <v>107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R119" s="1" t="s">
        <v>447</v>
      </c>
    </row>
    <row r="120" spans="1:18" x14ac:dyDescent="0.25">
      <c r="C120" s="1" t="s">
        <v>460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8" x14ac:dyDescent="0.25">
      <c r="B121" s="1" t="s">
        <v>96</v>
      </c>
      <c r="C121" s="1" t="s">
        <v>92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8" x14ac:dyDescent="0.25">
      <c r="A122" s="1">
        <v>23</v>
      </c>
      <c r="B122" s="1" t="s">
        <v>6</v>
      </c>
      <c r="C122" s="1" t="s">
        <v>209</v>
      </c>
    </row>
    <row r="123" spans="1:18" x14ac:dyDescent="0.25">
      <c r="C123" s="1" t="s">
        <v>212</v>
      </c>
      <c r="R123" s="1" t="s">
        <v>214</v>
      </c>
    </row>
    <row r="124" spans="1:18" x14ac:dyDescent="0.25">
      <c r="C124" s="1" t="s">
        <v>352</v>
      </c>
      <c r="D124" s="2">
        <v>1</v>
      </c>
      <c r="N124" s="1" t="s">
        <v>216</v>
      </c>
      <c r="R124" s="1" t="s">
        <v>217</v>
      </c>
    </row>
    <row r="125" spans="1:18" x14ac:dyDescent="0.25">
      <c r="C125" s="1" t="s">
        <v>256</v>
      </c>
    </row>
    <row r="126" spans="1:18" x14ac:dyDescent="0.25">
      <c r="B126" s="1" t="s">
        <v>19</v>
      </c>
      <c r="C126" s="1" t="s">
        <v>124</v>
      </c>
      <c r="R126" s="1" t="s">
        <v>248</v>
      </c>
    </row>
    <row r="127" spans="1:18" x14ac:dyDescent="0.25">
      <c r="B127" s="1" t="s">
        <v>96</v>
      </c>
      <c r="C127" s="1" t="s">
        <v>92</v>
      </c>
    </row>
    <row r="128" spans="1:18" x14ac:dyDescent="0.25">
      <c r="C128" s="1" t="s">
        <v>267</v>
      </c>
    </row>
    <row r="129" spans="1:18" x14ac:dyDescent="0.25">
      <c r="A129" s="1">
        <v>24</v>
      </c>
      <c r="B129" s="1" t="s">
        <v>6</v>
      </c>
      <c r="C129" s="1" t="s">
        <v>206</v>
      </c>
    </row>
    <row r="130" spans="1:18" x14ac:dyDescent="0.25">
      <c r="C130" s="1" t="s">
        <v>223</v>
      </c>
      <c r="R130" s="1" t="s">
        <v>224</v>
      </c>
    </row>
    <row r="131" spans="1:18" x14ac:dyDescent="0.25">
      <c r="B131" s="1" t="s">
        <v>19</v>
      </c>
      <c r="C131" s="1" t="s">
        <v>297</v>
      </c>
      <c r="R131" s="1" t="s">
        <v>329</v>
      </c>
    </row>
    <row r="132" spans="1:18" x14ac:dyDescent="0.25">
      <c r="B132" s="1" t="s">
        <v>96</v>
      </c>
      <c r="C132" s="1" t="s">
        <v>92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8" x14ac:dyDescent="0.25">
      <c r="A133" s="1">
        <v>25</v>
      </c>
      <c r="B133" s="1" t="s">
        <v>6</v>
      </c>
      <c r="C133" s="1" t="s">
        <v>251</v>
      </c>
    </row>
    <row r="134" spans="1:18" x14ac:dyDescent="0.25">
      <c r="C134" s="1" t="s">
        <v>529</v>
      </c>
      <c r="Q134" s="1" t="s">
        <v>530</v>
      </c>
    </row>
    <row r="135" spans="1:18" x14ac:dyDescent="0.25">
      <c r="B135" s="1" t="s">
        <v>19</v>
      </c>
      <c r="C135" s="1" t="s">
        <v>219</v>
      </c>
    </row>
    <row r="136" spans="1:18" x14ac:dyDescent="0.25">
      <c r="B136" s="1" t="s">
        <v>96</v>
      </c>
      <c r="C136" s="1" t="s">
        <v>92</v>
      </c>
    </row>
    <row r="137" spans="1:18" x14ac:dyDescent="0.25">
      <c r="A137" s="1">
        <v>26</v>
      </c>
      <c r="B137" s="1" t="s">
        <v>6</v>
      </c>
      <c r="C137" s="1" t="s">
        <v>249</v>
      </c>
      <c r="R137" s="1" t="s">
        <v>261</v>
      </c>
    </row>
    <row r="138" spans="1:18" x14ac:dyDescent="0.25">
      <c r="B138" s="1" t="s">
        <v>19</v>
      </c>
      <c r="C138" s="1" t="s">
        <v>268</v>
      </c>
    </row>
    <row r="139" spans="1:18" x14ac:dyDescent="0.25">
      <c r="C139" s="1" t="s">
        <v>282</v>
      </c>
    </row>
    <row r="140" spans="1:18" x14ac:dyDescent="0.25">
      <c r="C140" s="1" t="s">
        <v>283</v>
      </c>
      <c r="R140" s="1" t="s">
        <v>284</v>
      </c>
    </row>
    <row r="141" spans="1:18" x14ac:dyDescent="0.25">
      <c r="B141" s="1" t="s">
        <v>96</v>
      </c>
      <c r="C141" s="1" t="s">
        <v>92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8" x14ac:dyDescent="0.25">
      <c r="A142" s="1">
        <v>27</v>
      </c>
      <c r="B142" s="1" t="s">
        <v>6</v>
      </c>
      <c r="C142" s="1" t="s">
        <v>206</v>
      </c>
    </row>
    <row r="143" spans="1:18" x14ac:dyDescent="0.25">
      <c r="C143" s="1" t="s">
        <v>227</v>
      </c>
    </row>
    <row r="144" spans="1:18" x14ac:dyDescent="0.25">
      <c r="B144" s="1" t="s">
        <v>19</v>
      </c>
      <c r="C144" s="1" t="s">
        <v>234</v>
      </c>
    </row>
    <row r="145" spans="1:18" x14ac:dyDescent="0.25">
      <c r="C145" s="1" t="s">
        <v>129</v>
      </c>
      <c r="R145" s="1" t="s">
        <v>139</v>
      </c>
    </row>
    <row r="146" spans="1:18" x14ac:dyDescent="0.25">
      <c r="B146" s="1" t="s">
        <v>96</v>
      </c>
      <c r="C146" s="1" t="s">
        <v>92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8" x14ac:dyDescent="0.25">
      <c r="A147" s="1">
        <v>28</v>
      </c>
      <c r="B147" s="1" t="s">
        <v>6</v>
      </c>
      <c r="C147" s="1" t="s">
        <v>206</v>
      </c>
    </row>
    <row r="148" spans="1:18" x14ac:dyDescent="0.25">
      <c r="C148" s="1" t="s">
        <v>227</v>
      </c>
      <c r="R148" s="1" t="s">
        <v>228</v>
      </c>
    </row>
    <row r="149" spans="1:18" x14ac:dyDescent="0.25">
      <c r="B149" s="1" t="s">
        <v>19</v>
      </c>
      <c r="C149" s="1" t="s">
        <v>127</v>
      </c>
    </row>
    <row r="150" spans="1:18" x14ac:dyDescent="0.25">
      <c r="C150" s="1" t="s">
        <v>263</v>
      </c>
      <c r="J150" s="2">
        <v>1</v>
      </c>
      <c r="R150" s="1" t="s">
        <v>264</v>
      </c>
    </row>
    <row r="151" spans="1:18" x14ac:dyDescent="0.25">
      <c r="B151" s="1" t="s">
        <v>96</v>
      </c>
      <c r="C151" s="1" t="s">
        <v>92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8" x14ac:dyDescent="0.25">
      <c r="A152" s="1">
        <v>29</v>
      </c>
      <c r="B152" s="1" t="s">
        <v>6</v>
      </c>
      <c r="C152" s="1" t="s">
        <v>108</v>
      </c>
    </row>
    <row r="153" spans="1:18" x14ac:dyDescent="0.25">
      <c r="C153" s="1" t="s">
        <v>257</v>
      </c>
    </row>
    <row r="154" spans="1:18" x14ac:dyDescent="0.25">
      <c r="B154" s="1" t="s">
        <v>19</v>
      </c>
      <c r="C154" s="1" t="s">
        <v>104</v>
      </c>
      <c r="Q154" s="1" t="s">
        <v>244</v>
      </c>
      <c r="R154" s="1" t="s">
        <v>290</v>
      </c>
    </row>
    <row r="155" spans="1:18" x14ac:dyDescent="0.25">
      <c r="B155" s="1" t="s">
        <v>96</v>
      </c>
      <c r="C155" s="1" t="s">
        <v>92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8" x14ac:dyDescent="0.25">
      <c r="A156" s="1">
        <v>30</v>
      </c>
      <c r="B156" s="1" t="s">
        <v>6</v>
      </c>
      <c r="C156" s="1" t="s">
        <v>192</v>
      </c>
      <c r="N156" s="1" t="s">
        <v>271</v>
      </c>
    </row>
    <row r="157" spans="1:18" x14ac:dyDescent="0.25">
      <c r="B157" s="1" t="s">
        <v>19</v>
      </c>
      <c r="C157" s="1" t="s">
        <v>192</v>
      </c>
    </row>
    <row r="158" spans="1:18" x14ac:dyDescent="0.25">
      <c r="C158" s="1" t="s">
        <v>212</v>
      </c>
      <c r="N158" s="1" t="s">
        <v>273</v>
      </c>
      <c r="Q158" s="1" t="s">
        <v>272</v>
      </c>
      <c r="R158" s="1" t="s">
        <v>291</v>
      </c>
    </row>
    <row r="159" spans="1:18" x14ac:dyDescent="0.25">
      <c r="B159" s="1" t="s">
        <v>96</v>
      </c>
      <c r="C159" s="1" t="s">
        <v>92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8" x14ac:dyDescent="0.25">
      <c r="A160" s="1">
        <v>31</v>
      </c>
      <c r="B160" s="1" t="s">
        <v>6</v>
      </c>
      <c r="C160" s="1" t="s">
        <v>206</v>
      </c>
    </row>
    <row r="161" spans="1:18" x14ac:dyDescent="0.25">
      <c r="C161" s="1" t="s">
        <v>274</v>
      </c>
    </row>
    <row r="162" spans="1:18" x14ac:dyDescent="0.25">
      <c r="C162" s="1" t="s">
        <v>275</v>
      </c>
      <c r="D162" s="2">
        <v>1</v>
      </c>
      <c r="R162" s="1" t="s">
        <v>277</v>
      </c>
    </row>
    <row r="163" spans="1:18" x14ac:dyDescent="0.25">
      <c r="C163" s="1" t="s">
        <v>279</v>
      </c>
      <c r="D163" s="2"/>
      <c r="E163" s="2"/>
      <c r="R163" s="1" t="s">
        <v>278</v>
      </c>
    </row>
    <row r="164" spans="1:18" x14ac:dyDescent="0.25">
      <c r="B164" s="1" t="s">
        <v>19</v>
      </c>
      <c r="C164" s="1" t="s">
        <v>124</v>
      </c>
    </row>
    <row r="165" spans="1:18" x14ac:dyDescent="0.25">
      <c r="C165" s="1" t="s">
        <v>334</v>
      </c>
      <c r="P165" s="1" t="s">
        <v>335</v>
      </c>
    </row>
    <row r="166" spans="1:18" x14ac:dyDescent="0.25">
      <c r="B166" s="1" t="s">
        <v>96</v>
      </c>
      <c r="C166" s="1" t="s">
        <v>92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8" x14ac:dyDescent="0.25">
      <c r="A167" s="1">
        <v>32</v>
      </c>
      <c r="B167" s="1" t="s">
        <v>6</v>
      </c>
      <c r="C167" s="1" t="s">
        <v>192</v>
      </c>
      <c r="N167" s="1" t="s">
        <v>301</v>
      </c>
    </row>
    <row r="168" spans="1:18" x14ac:dyDescent="0.25">
      <c r="C168" s="1" t="s">
        <v>193</v>
      </c>
    </row>
    <row r="169" spans="1:18" x14ac:dyDescent="0.25">
      <c r="C169" s="1" t="s">
        <v>197</v>
      </c>
    </row>
    <row r="170" spans="1:18" x14ac:dyDescent="0.25">
      <c r="C170" s="1" t="s">
        <v>220</v>
      </c>
    </row>
    <row r="171" spans="1:18" x14ac:dyDescent="0.25">
      <c r="C171" s="1" t="s">
        <v>180</v>
      </c>
      <c r="P171" s="1" t="s">
        <v>221</v>
      </c>
    </row>
    <row r="172" spans="1:18" x14ac:dyDescent="0.25">
      <c r="B172" s="1" t="s">
        <v>19</v>
      </c>
      <c r="C172" s="1" t="s">
        <v>127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8" x14ac:dyDescent="0.25">
      <c r="C173" s="1" t="s">
        <v>295</v>
      </c>
      <c r="R173" s="1" t="s">
        <v>296</v>
      </c>
    </row>
    <row r="174" spans="1:18" x14ac:dyDescent="0.25">
      <c r="B174" s="1" t="s">
        <v>96</v>
      </c>
      <c r="C174" s="1" t="s">
        <v>92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8" x14ac:dyDescent="0.25">
      <c r="A175" s="1">
        <v>33</v>
      </c>
      <c r="B175" s="1" t="s">
        <v>6</v>
      </c>
      <c r="C175" s="1" t="s">
        <v>307</v>
      </c>
      <c r="P175" s="1" t="s">
        <v>315</v>
      </c>
    </row>
    <row r="176" spans="1:18" x14ac:dyDescent="0.25">
      <c r="C176" s="1" t="s">
        <v>316</v>
      </c>
    </row>
    <row r="177" spans="1:18" x14ac:dyDescent="0.25">
      <c r="C177" s="1" t="s">
        <v>317</v>
      </c>
      <c r="R177" s="1" t="s">
        <v>318</v>
      </c>
    </row>
    <row r="178" spans="1:18" x14ac:dyDescent="0.25">
      <c r="B178" s="1" t="s">
        <v>19</v>
      </c>
      <c r="C178" s="1" t="s">
        <v>355</v>
      </c>
      <c r="Q178" s="1" t="s">
        <v>320</v>
      </c>
    </row>
    <row r="179" spans="1:18" x14ac:dyDescent="0.25">
      <c r="B179" s="1" t="s">
        <v>96</v>
      </c>
      <c r="C179" s="1" t="s">
        <v>92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8" x14ac:dyDescent="0.25">
      <c r="C180" s="1" t="s">
        <v>267</v>
      </c>
      <c r="R180" s="1" t="s">
        <v>356</v>
      </c>
    </row>
    <row r="181" spans="1:18" x14ac:dyDescent="0.25">
      <c r="A181" s="1">
        <v>34</v>
      </c>
      <c r="B181" s="1" t="s">
        <v>6</v>
      </c>
      <c r="C181" s="1" t="s">
        <v>225</v>
      </c>
      <c r="R181" s="1" t="s">
        <v>226</v>
      </c>
    </row>
    <row r="182" spans="1:18" x14ac:dyDescent="0.25">
      <c r="B182" s="1" t="s">
        <v>19</v>
      </c>
      <c r="C182" s="1" t="s">
        <v>249</v>
      </c>
      <c r="R182" s="1" t="s">
        <v>143</v>
      </c>
    </row>
    <row r="183" spans="1:18" x14ac:dyDescent="0.25">
      <c r="B183" s="1" t="s">
        <v>96</v>
      </c>
      <c r="C183" s="1" t="s">
        <v>92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8" x14ac:dyDescent="0.25">
      <c r="A184" s="1">
        <v>35</v>
      </c>
      <c r="B184" s="1" t="s">
        <v>6</v>
      </c>
      <c r="C184" s="1" t="s">
        <v>258</v>
      </c>
    </row>
    <row r="185" spans="1:18" x14ac:dyDescent="0.25">
      <c r="C185" s="1" t="s">
        <v>259</v>
      </c>
    </row>
    <row r="186" spans="1:18" x14ac:dyDescent="0.25">
      <c r="C186" s="1" t="s">
        <v>303</v>
      </c>
      <c r="D186" s="2">
        <v>-1</v>
      </c>
      <c r="E186" s="2">
        <v>1</v>
      </c>
    </row>
    <row r="187" spans="1:18" x14ac:dyDescent="0.25">
      <c r="B187" s="1" t="s">
        <v>19</v>
      </c>
      <c r="C187" s="1" t="s">
        <v>131</v>
      </c>
    </row>
    <row r="188" spans="1:18" x14ac:dyDescent="0.25">
      <c r="C188" s="1" t="s">
        <v>327</v>
      </c>
    </row>
    <row r="189" spans="1:18" x14ac:dyDescent="0.25">
      <c r="B189" s="1" t="s">
        <v>96</v>
      </c>
      <c r="C189" s="1" t="s">
        <v>92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8" x14ac:dyDescent="0.25">
      <c r="A190" s="1">
        <v>36</v>
      </c>
      <c r="B190" s="1" t="s">
        <v>6</v>
      </c>
      <c r="C190" s="1" t="s">
        <v>236</v>
      </c>
    </row>
    <row r="191" spans="1:18" x14ac:dyDescent="0.25">
      <c r="C191" s="1" t="s">
        <v>381</v>
      </c>
      <c r="R191" s="1" t="s">
        <v>382</v>
      </c>
    </row>
    <row r="192" spans="1:18" x14ac:dyDescent="0.25">
      <c r="C192" s="1" t="s">
        <v>240</v>
      </c>
      <c r="H192" s="2">
        <v>1</v>
      </c>
    </row>
    <row r="193" spans="1:18" x14ac:dyDescent="0.25">
      <c r="B193" s="1" t="s">
        <v>19</v>
      </c>
      <c r="C193" s="1" t="s">
        <v>531</v>
      </c>
      <c r="D193" s="2">
        <v>1</v>
      </c>
    </row>
    <row r="194" spans="1:18" x14ac:dyDescent="0.25">
      <c r="B194" s="1" t="s">
        <v>96</v>
      </c>
      <c r="C194" s="1" t="s">
        <v>92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8" x14ac:dyDescent="0.25">
      <c r="A195" s="1">
        <v>37</v>
      </c>
      <c r="B195" s="1" t="s">
        <v>6</v>
      </c>
      <c r="C195" s="1" t="s">
        <v>293</v>
      </c>
      <c r="O195" s="1" t="s">
        <v>331</v>
      </c>
    </row>
    <row r="196" spans="1:18" x14ac:dyDescent="0.25">
      <c r="B196" s="1" t="s">
        <v>19</v>
      </c>
      <c r="C196" s="1" t="s">
        <v>297</v>
      </c>
    </row>
    <row r="197" spans="1:18" x14ac:dyDescent="0.25">
      <c r="C197" s="1" t="s">
        <v>182</v>
      </c>
      <c r="R197" s="1" t="s">
        <v>319</v>
      </c>
    </row>
    <row r="198" spans="1:18" x14ac:dyDescent="0.25">
      <c r="B198" s="1" t="s">
        <v>96</v>
      </c>
      <c r="C198" s="1" t="s">
        <v>92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8" x14ac:dyDescent="0.25">
      <c r="A199" s="1">
        <v>38</v>
      </c>
      <c r="B199" s="1" t="s">
        <v>6</v>
      </c>
      <c r="C199" s="1" t="s">
        <v>108</v>
      </c>
    </row>
    <row r="200" spans="1:18" x14ac:dyDescent="0.25">
      <c r="C200" s="1" t="s">
        <v>328</v>
      </c>
    </row>
    <row r="201" spans="1:18" x14ac:dyDescent="0.25">
      <c r="B201" s="1" t="s">
        <v>19</v>
      </c>
      <c r="C201" s="1" t="s">
        <v>230</v>
      </c>
    </row>
    <row r="202" spans="1:18" x14ac:dyDescent="0.25">
      <c r="C202" s="1" t="s">
        <v>233</v>
      </c>
      <c r="H202" s="2"/>
      <c r="R202" s="1" t="s">
        <v>276</v>
      </c>
    </row>
    <row r="203" spans="1:18" x14ac:dyDescent="0.25">
      <c r="B203" s="1" t="s">
        <v>96</v>
      </c>
      <c r="C203" s="1" t="s">
        <v>92</v>
      </c>
    </row>
    <row r="204" spans="1:18" x14ac:dyDescent="0.25">
      <c r="A204" s="1">
        <v>39</v>
      </c>
      <c r="B204" s="1" t="s">
        <v>6</v>
      </c>
      <c r="C204" s="1" t="s">
        <v>108</v>
      </c>
    </row>
    <row r="205" spans="1:18" x14ac:dyDescent="0.25">
      <c r="C205" s="1" t="s">
        <v>330</v>
      </c>
      <c r="O205" s="1" t="s">
        <v>332</v>
      </c>
    </row>
    <row r="206" spans="1:18" x14ac:dyDescent="0.25">
      <c r="B206" s="1" t="s">
        <v>19</v>
      </c>
      <c r="C206" s="1" t="s">
        <v>125</v>
      </c>
    </row>
    <row r="207" spans="1:18" x14ac:dyDescent="0.25">
      <c r="C207" s="1" t="s">
        <v>126</v>
      </c>
      <c r="R207" s="1" t="s">
        <v>137</v>
      </c>
    </row>
    <row r="208" spans="1:18" x14ac:dyDescent="0.25">
      <c r="C208" s="1" t="s">
        <v>182</v>
      </c>
    </row>
    <row r="209" spans="1:18" x14ac:dyDescent="0.25">
      <c r="B209" s="1" t="s">
        <v>96</v>
      </c>
      <c r="C209" s="1" t="s">
        <v>92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8" x14ac:dyDescent="0.25">
      <c r="A210" s="1">
        <v>40</v>
      </c>
      <c r="B210" s="1" t="s">
        <v>6</v>
      </c>
      <c r="C210" s="1" t="s">
        <v>209</v>
      </c>
    </row>
    <row r="211" spans="1:18" x14ac:dyDescent="0.25">
      <c r="C211" s="1" t="s">
        <v>358</v>
      </c>
      <c r="D211" s="2">
        <v>1</v>
      </c>
    </row>
    <row r="212" spans="1:18" x14ac:dyDescent="0.25">
      <c r="C212" s="1" t="s">
        <v>333</v>
      </c>
      <c r="O212" s="1" t="s">
        <v>332</v>
      </c>
    </row>
    <row r="213" spans="1:18" x14ac:dyDescent="0.25">
      <c r="B213" s="1" t="s">
        <v>19</v>
      </c>
      <c r="C213" s="1" t="s">
        <v>336</v>
      </c>
    </row>
    <row r="214" spans="1:18" x14ac:dyDescent="0.25">
      <c r="C214" s="1" t="s">
        <v>337</v>
      </c>
    </row>
    <row r="215" spans="1:18" x14ac:dyDescent="0.25">
      <c r="B215" s="1" t="s">
        <v>96</v>
      </c>
      <c r="C215" s="1" t="s">
        <v>92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8" x14ac:dyDescent="0.25">
      <c r="A216" s="1">
        <v>41</v>
      </c>
      <c r="B216" s="1" t="s">
        <v>6</v>
      </c>
      <c r="C216" s="1" t="s">
        <v>251</v>
      </c>
    </row>
    <row r="217" spans="1:18" x14ac:dyDescent="0.25">
      <c r="C217" s="1" t="s">
        <v>255</v>
      </c>
    </row>
    <row r="218" spans="1:18" x14ac:dyDescent="0.25">
      <c r="B218" s="1" t="s">
        <v>19</v>
      </c>
      <c r="C218" s="1" t="s">
        <v>336</v>
      </c>
    </row>
    <row r="219" spans="1:18" x14ac:dyDescent="0.25">
      <c r="C219" s="1" t="s">
        <v>338</v>
      </c>
    </row>
    <row r="220" spans="1:18" x14ac:dyDescent="0.25">
      <c r="C220" s="1" t="s">
        <v>339</v>
      </c>
    </row>
    <row r="221" spans="1:18" x14ac:dyDescent="0.25">
      <c r="C221" s="1" t="s">
        <v>340</v>
      </c>
      <c r="R221" s="1" t="s">
        <v>341</v>
      </c>
    </row>
    <row r="222" spans="1:18" x14ac:dyDescent="0.25">
      <c r="B222" s="1" t="s">
        <v>96</v>
      </c>
      <c r="C222" s="1" t="s">
        <v>92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8" x14ac:dyDescent="0.25">
      <c r="C223" s="1" t="s">
        <v>267</v>
      </c>
    </row>
    <row r="224" spans="1:18" x14ac:dyDescent="0.25">
      <c r="A224" s="1">
        <v>42</v>
      </c>
      <c r="B224" s="1" t="s">
        <v>6</v>
      </c>
      <c r="C224" s="1" t="s">
        <v>108</v>
      </c>
    </row>
    <row r="225" spans="1:18" x14ac:dyDescent="0.25">
      <c r="C225" s="1" t="s">
        <v>387</v>
      </c>
    </row>
    <row r="226" spans="1:18" x14ac:dyDescent="0.25">
      <c r="B226" s="1" t="s">
        <v>19</v>
      </c>
      <c r="C226" s="1" t="s">
        <v>336</v>
      </c>
    </row>
    <row r="227" spans="1:18" x14ac:dyDescent="0.25">
      <c r="C227" s="1" t="s">
        <v>342</v>
      </c>
      <c r="Q227" s="1" t="s">
        <v>344</v>
      </c>
      <c r="R227" s="1" t="s">
        <v>343</v>
      </c>
    </row>
    <row r="228" spans="1:18" x14ac:dyDescent="0.25">
      <c r="B228" s="1" t="s">
        <v>96</v>
      </c>
      <c r="C228" s="1" t="s">
        <v>92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8" x14ac:dyDescent="0.25">
      <c r="A229" s="1">
        <v>43</v>
      </c>
      <c r="B229" s="1" t="s">
        <v>6</v>
      </c>
      <c r="C229" s="1" t="s">
        <v>293</v>
      </c>
    </row>
    <row r="230" spans="1:18" x14ac:dyDescent="0.25">
      <c r="C230" s="1" t="s">
        <v>180</v>
      </c>
    </row>
    <row r="231" spans="1:18" x14ac:dyDescent="0.25">
      <c r="C231" s="1" t="s">
        <v>345</v>
      </c>
      <c r="O231" s="1" t="s">
        <v>347</v>
      </c>
      <c r="R231" s="1" t="s">
        <v>346</v>
      </c>
    </row>
    <row r="232" spans="1:18" x14ac:dyDescent="0.25">
      <c r="B232" s="1" t="s">
        <v>19</v>
      </c>
      <c r="C232" s="1" t="s">
        <v>127</v>
      </c>
      <c r="D232" s="2"/>
    </row>
    <row r="233" spans="1:18" x14ac:dyDescent="0.25">
      <c r="C233" s="1" t="s">
        <v>532</v>
      </c>
    </row>
    <row r="234" spans="1:18" x14ac:dyDescent="0.25">
      <c r="B234" s="1" t="s">
        <v>96</v>
      </c>
      <c r="C234" s="1" t="s">
        <v>92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8" x14ac:dyDescent="0.25">
      <c r="A235" s="1">
        <v>44</v>
      </c>
      <c r="B235" s="1" t="s">
        <v>6</v>
      </c>
      <c r="C235" s="1" t="s">
        <v>359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8" x14ac:dyDescent="0.25">
      <c r="C236" s="1" t="s">
        <v>260</v>
      </c>
    </row>
    <row r="237" spans="1:18" x14ac:dyDescent="0.25">
      <c r="B237" s="1" t="s">
        <v>19</v>
      </c>
      <c r="C237" s="1" t="s">
        <v>124</v>
      </c>
      <c r="R237" s="1" t="s">
        <v>367</v>
      </c>
    </row>
    <row r="238" spans="1:18" x14ac:dyDescent="0.25">
      <c r="C238" s="1" t="s">
        <v>366</v>
      </c>
      <c r="R238" s="1" t="s">
        <v>368</v>
      </c>
    </row>
    <row r="239" spans="1:18" x14ac:dyDescent="0.25">
      <c r="B239" s="1" t="s">
        <v>96</v>
      </c>
      <c r="C239" s="1" t="s">
        <v>92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8" x14ac:dyDescent="0.25">
      <c r="A240" s="1">
        <v>45</v>
      </c>
      <c r="B240" s="1" t="s">
        <v>6</v>
      </c>
      <c r="C240" s="1" t="s">
        <v>369</v>
      </c>
    </row>
    <row r="241" spans="1:18" x14ac:dyDescent="0.25">
      <c r="C241" s="1" t="s">
        <v>370</v>
      </c>
      <c r="R241" s="1" t="s">
        <v>375</v>
      </c>
    </row>
    <row r="242" spans="1:18" x14ac:dyDescent="0.25">
      <c r="C242" s="1" t="s">
        <v>371</v>
      </c>
      <c r="P242" s="1" t="s">
        <v>373</v>
      </c>
      <c r="Q242" s="1" t="s">
        <v>372</v>
      </c>
      <c r="R242" s="1" t="s">
        <v>390</v>
      </c>
    </row>
    <row r="243" spans="1:18" x14ac:dyDescent="0.25">
      <c r="B243" s="1" t="s">
        <v>19</v>
      </c>
      <c r="C243" s="1" t="s">
        <v>383</v>
      </c>
      <c r="R243" s="1" t="s">
        <v>384</v>
      </c>
    </row>
    <row r="244" spans="1:18" x14ac:dyDescent="0.25">
      <c r="C244" s="1" t="s">
        <v>91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8" x14ac:dyDescent="0.25">
      <c r="C245" s="1" t="s">
        <v>240</v>
      </c>
    </row>
    <row r="246" spans="1:18" x14ac:dyDescent="0.25">
      <c r="C246" s="1" t="s">
        <v>374</v>
      </c>
      <c r="D246" s="2">
        <v>1</v>
      </c>
      <c r="R246" s="1" t="s">
        <v>376</v>
      </c>
    </row>
    <row r="247" spans="1:18" x14ac:dyDescent="0.25">
      <c r="B247" s="1" t="s">
        <v>96</v>
      </c>
      <c r="C247" s="1" t="s">
        <v>92</v>
      </c>
    </row>
    <row r="248" spans="1:18" x14ac:dyDescent="0.25">
      <c r="A248" s="1">
        <v>46</v>
      </c>
      <c r="B248" s="1" t="s">
        <v>6</v>
      </c>
      <c r="C248" s="1" t="s">
        <v>377</v>
      </c>
      <c r="R248" s="1" t="s">
        <v>378</v>
      </c>
    </row>
    <row r="249" spans="1:18" x14ac:dyDescent="0.25">
      <c r="B249" s="1" t="s">
        <v>19</v>
      </c>
      <c r="C249" s="1" t="s">
        <v>533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8" x14ac:dyDescent="0.25">
      <c r="B250" s="1" t="s">
        <v>96</v>
      </c>
      <c r="C250" s="1" t="s">
        <v>92</v>
      </c>
    </row>
    <row r="251" spans="1:18" x14ac:dyDescent="0.25">
      <c r="A251" s="1">
        <v>47</v>
      </c>
      <c r="B251" s="1" t="s">
        <v>6</v>
      </c>
      <c r="C251" s="1" t="s">
        <v>93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8" x14ac:dyDescent="0.25">
      <c r="C252" s="1" t="s">
        <v>463</v>
      </c>
    </row>
    <row r="253" spans="1:18" x14ac:dyDescent="0.25">
      <c r="B253" s="1" t="s">
        <v>19</v>
      </c>
      <c r="C253" s="1" t="s">
        <v>116</v>
      </c>
    </row>
    <row r="254" spans="1:18" x14ac:dyDescent="0.25">
      <c r="C254" s="1" t="s">
        <v>91</v>
      </c>
      <c r="R254" s="1" t="s">
        <v>389</v>
      </c>
    </row>
    <row r="255" spans="1:18" x14ac:dyDescent="0.25">
      <c r="C255" s="1" t="s">
        <v>391</v>
      </c>
      <c r="K255" s="2">
        <v>1</v>
      </c>
    </row>
    <row r="256" spans="1:18" x14ac:dyDescent="0.25">
      <c r="C256" s="3" t="s">
        <v>534</v>
      </c>
      <c r="D256" s="2"/>
      <c r="E256" s="2"/>
      <c r="F256" s="2"/>
      <c r="G256" s="2">
        <v>1</v>
      </c>
      <c r="H256" s="2"/>
      <c r="I256" s="2"/>
      <c r="J256" s="2"/>
      <c r="K256" s="2"/>
      <c r="L256" s="2"/>
      <c r="M256" s="2"/>
      <c r="R256" s="1" t="s">
        <v>393</v>
      </c>
    </row>
    <row r="257" spans="1:18" x14ac:dyDescent="0.25">
      <c r="C257" s="1" t="s">
        <v>279</v>
      </c>
      <c r="D257" s="2"/>
      <c r="F257" s="2"/>
      <c r="R257" s="1" t="s">
        <v>394</v>
      </c>
    </row>
    <row r="258" spans="1:18" x14ac:dyDescent="0.25">
      <c r="B258" s="1" t="s">
        <v>96</v>
      </c>
      <c r="C258" s="1" t="s">
        <v>92</v>
      </c>
    </row>
    <row r="259" spans="1:18" x14ac:dyDescent="0.25">
      <c r="A259" s="1">
        <v>48</v>
      </c>
      <c r="B259" s="1" t="s">
        <v>6</v>
      </c>
      <c r="C259" s="1" t="s">
        <v>192</v>
      </c>
      <c r="O259" s="1" t="s">
        <v>401</v>
      </c>
    </row>
    <row r="260" spans="1:18" x14ac:dyDescent="0.25">
      <c r="C260" s="1" t="s">
        <v>379</v>
      </c>
    </row>
    <row r="261" spans="1:18" x14ac:dyDescent="0.25">
      <c r="C261" s="1" t="s">
        <v>180</v>
      </c>
      <c r="O261" s="1" t="s">
        <v>402</v>
      </c>
      <c r="R261" s="1" t="s">
        <v>417</v>
      </c>
    </row>
    <row r="262" spans="1:18" x14ac:dyDescent="0.25">
      <c r="B262" s="1" t="s">
        <v>19</v>
      </c>
      <c r="C262" s="1" t="s">
        <v>336</v>
      </c>
    </row>
    <row r="263" spans="1:18" x14ac:dyDescent="0.25">
      <c r="C263" s="1" t="s">
        <v>403</v>
      </c>
      <c r="O263" s="1" t="s">
        <v>402</v>
      </c>
    </row>
    <row r="264" spans="1:18" x14ac:dyDescent="0.25">
      <c r="B264" s="1" t="s">
        <v>96</v>
      </c>
      <c r="C264" s="1" t="s">
        <v>92</v>
      </c>
    </row>
    <row r="265" spans="1:18" x14ac:dyDescent="0.25">
      <c r="A265" s="1">
        <v>49</v>
      </c>
      <c r="B265" s="1" t="s">
        <v>6</v>
      </c>
      <c r="C265" s="1" t="s">
        <v>379</v>
      </c>
    </row>
    <row r="266" spans="1:18" x14ac:dyDescent="0.25">
      <c r="C266" s="1" t="s">
        <v>535</v>
      </c>
    </row>
    <row r="267" spans="1:18" x14ac:dyDescent="0.25">
      <c r="C267" s="1" t="s">
        <v>404</v>
      </c>
      <c r="D267" s="2">
        <v>1</v>
      </c>
      <c r="O267" s="1" t="s">
        <v>402</v>
      </c>
      <c r="R267" s="1" t="s">
        <v>418</v>
      </c>
    </row>
    <row r="268" spans="1:18" x14ac:dyDescent="0.25">
      <c r="C268" s="1" t="s">
        <v>415</v>
      </c>
      <c r="R268" s="1" t="s">
        <v>416</v>
      </c>
    </row>
    <row r="269" spans="1:18" x14ac:dyDescent="0.25">
      <c r="C269" s="1" t="s">
        <v>414</v>
      </c>
      <c r="O269" s="1" t="s">
        <v>405</v>
      </c>
      <c r="R269" s="1" t="s">
        <v>406</v>
      </c>
    </row>
    <row r="270" spans="1:18" x14ac:dyDescent="0.25">
      <c r="B270" s="1" t="s">
        <v>19</v>
      </c>
      <c r="C270" s="1" t="s">
        <v>199</v>
      </c>
      <c r="R270" s="1" t="s">
        <v>399</v>
      </c>
    </row>
    <row r="271" spans="1:18" x14ac:dyDescent="0.25">
      <c r="B271" s="1" t="s">
        <v>96</v>
      </c>
      <c r="C271" s="1" t="s">
        <v>92</v>
      </c>
    </row>
    <row r="272" spans="1:18" x14ac:dyDescent="0.25">
      <c r="A272" s="1">
        <v>50</v>
      </c>
      <c r="B272" s="1" t="s">
        <v>6</v>
      </c>
      <c r="C272" s="1" t="s">
        <v>192</v>
      </c>
    </row>
    <row r="273" spans="1:18" x14ac:dyDescent="0.25">
      <c r="C273" s="1" t="s">
        <v>409</v>
      </c>
      <c r="R273" s="1" t="s">
        <v>410</v>
      </c>
    </row>
    <row r="274" spans="1:18" x14ac:dyDescent="0.25">
      <c r="B274" s="1" t="s">
        <v>19</v>
      </c>
      <c r="C274" s="1" t="s">
        <v>293</v>
      </c>
      <c r="O274" s="1" t="s">
        <v>469</v>
      </c>
    </row>
    <row r="275" spans="1:18" x14ac:dyDescent="0.25">
      <c r="C275" s="1" t="s">
        <v>470</v>
      </c>
    </row>
    <row r="276" spans="1:18" x14ac:dyDescent="0.25">
      <c r="A276" s="1">
        <v>51</v>
      </c>
      <c r="B276" s="1" t="s">
        <v>6</v>
      </c>
      <c r="C276" s="1" t="s">
        <v>91</v>
      </c>
    </row>
    <row r="277" spans="1:18" x14ac:dyDescent="0.25">
      <c r="C277" s="1" t="s">
        <v>472</v>
      </c>
      <c r="M277" s="2">
        <v>1</v>
      </c>
      <c r="O277" s="1" t="s">
        <v>473</v>
      </c>
      <c r="R277" s="1" t="s">
        <v>485</v>
      </c>
    </row>
    <row r="278" spans="1:18" x14ac:dyDescent="0.25">
      <c r="A278" s="1">
        <v>52</v>
      </c>
      <c r="B278" s="1" t="s">
        <v>6</v>
      </c>
      <c r="C278" s="1" t="s">
        <v>536</v>
      </c>
      <c r="D278" s="2">
        <v>1</v>
      </c>
    </row>
    <row r="279" spans="1:18" x14ac:dyDescent="0.25">
      <c r="B279" s="1" t="s">
        <v>19</v>
      </c>
      <c r="C279" s="1" t="s">
        <v>234</v>
      </c>
      <c r="D279" s="2"/>
    </row>
    <row r="280" spans="1:18" x14ac:dyDescent="0.25">
      <c r="C280" s="1" t="s">
        <v>442</v>
      </c>
      <c r="R280" s="1" t="s">
        <v>446</v>
      </c>
    </row>
    <row r="281" spans="1:18" x14ac:dyDescent="0.25">
      <c r="B281" s="1" t="s">
        <v>96</v>
      </c>
      <c r="C281" s="1" t="s">
        <v>92</v>
      </c>
    </row>
    <row r="282" spans="1:18" x14ac:dyDescent="0.25">
      <c r="A282" s="1">
        <v>53</v>
      </c>
      <c r="B282" s="1" t="s">
        <v>6</v>
      </c>
      <c r="C282" s="1" t="s">
        <v>247</v>
      </c>
    </row>
    <row r="283" spans="1:18" x14ac:dyDescent="0.25">
      <c r="C283" s="1" t="s">
        <v>385</v>
      </c>
    </row>
    <row r="284" spans="1:18" x14ac:dyDescent="0.25">
      <c r="C284" s="1" t="s">
        <v>386</v>
      </c>
    </row>
    <row r="285" spans="1:18" x14ac:dyDescent="0.25">
      <c r="B285" s="1" t="s">
        <v>19</v>
      </c>
      <c r="C285" s="1" t="s">
        <v>131</v>
      </c>
    </row>
    <row r="286" spans="1:18" x14ac:dyDescent="0.25">
      <c r="C286" s="1" t="s">
        <v>456</v>
      </c>
    </row>
    <row r="287" spans="1:18" x14ac:dyDescent="0.25">
      <c r="B287" s="1" t="s">
        <v>96</v>
      </c>
      <c r="C287" s="1" t="s">
        <v>92</v>
      </c>
    </row>
    <row r="288" spans="1:18" x14ac:dyDescent="0.25">
      <c r="A288" s="1">
        <v>54</v>
      </c>
      <c r="B288" s="1" t="s">
        <v>6</v>
      </c>
      <c r="C288" s="1" t="s">
        <v>388</v>
      </c>
    </row>
    <row r="289" spans="1:18" x14ac:dyDescent="0.25">
      <c r="C289" s="1" t="s">
        <v>247</v>
      </c>
    </row>
    <row r="290" spans="1:18" x14ac:dyDescent="0.25">
      <c r="C290" s="1" t="s">
        <v>385</v>
      </c>
      <c r="R290" s="1" t="s">
        <v>413</v>
      </c>
    </row>
    <row r="291" spans="1:18" x14ac:dyDescent="0.25">
      <c r="C291" s="1" t="s">
        <v>182</v>
      </c>
      <c r="E291" s="2"/>
      <c r="H291" s="2"/>
      <c r="M291" s="2">
        <v>1</v>
      </c>
    </row>
    <row r="292" spans="1:18" x14ac:dyDescent="0.25">
      <c r="B292" s="1" t="s">
        <v>19</v>
      </c>
      <c r="C292" s="1" t="s">
        <v>293</v>
      </c>
    </row>
    <row r="293" spans="1:18" x14ac:dyDescent="0.25">
      <c r="C293" s="1" t="s">
        <v>102</v>
      </c>
      <c r="R293" s="1" t="s">
        <v>395</v>
      </c>
    </row>
    <row r="294" spans="1:18" x14ac:dyDescent="0.25">
      <c r="B294" s="1" t="s">
        <v>96</v>
      </c>
      <c r="C294" s="1" t="s">
        <v>92</v>
      </c>
    </row>
    <row r="295" spans="1:18" x14ac:dyDescent="0.25">
      <c r="A295" s="1">
        <v>55</v>
      </c>
      <c r="B295" s="1" t="s">
        <v>6</v>
      </c>
      <c r="C295" s="1" t="s">
        <v>379</v>
      </c>
    </row>
    <row r="296" spans="1:18" x14ac:dyDescent="0.25">
      <c r="C296" s="1" t="s">
        <v>411</v>
      </c>
    </row>
    <row r="297" spans="1:18" x14ac:dyDescent="0.25">
      <c r="C297" s="1" t="s">
        <v>440</v>
      </c>
      <c r="R297" s="1" t="s">
        <v>441</v>
      </c>
    </row>
    <row r="298" spans="1:18" x14ac:dyDescent="0.25">
      <c r="B298" s="1" t="s">
        <v>19</v>
      </c>
      <c r="C298" s="1" t="s">
        <v>124</v>
      </c>
      <c r="R298" s="1" t="s">
        <v>480</v>
      </c>
    </row>
    <row r="299" spans="1:18" x14ac:dyDescent="0.25">
      <c r="B299" s="1" t="s">
        <v>96</v>
      </c>
      <c r="C299" s="1" t="s">
        <v>92</v>
      </c>
    </row>
    <row r="300" spans="1:18" x14ac:dyDescent="0.25">
      <c r="A300" s="1">
        <v>56</v>
      </c>
      <c r="B300" s="1" t="s">
        <v>6</v>
      </c>
      <c r="C300" s="1" t="s">
        <v>379</v>
      </c>
    </row>
    <row r="301" spans="1:18" x14ac:dyDescent="0.25">
      <c r="C301" s="1" t="s">
        <v>439</v>
      </c>
    </row>
    <row r="302" spans="1:18" x14ac:dyDescent="0.25">
      <c r="C302" s="1" t="s">
        <v>444</v>
      </c>
      <c r="R302" s="1" t="s">
        <v>445</v>
      </c>
    </row>
    <row r="303" spans="1:18" x14ac:dyDescent="0.25">
      <c r="B303" s="1" t="s">
        <v>19</v>
      </c>
      <c r="C303" s="1" t="s">
        <v>236</v>
      </c>
    </row>
    <row r="304" spans="1:18" x14ac:dyDescent="0.25">
      <c r="C304" s="1" t="s">
        <v>457</v>
      </c>
    </row>
    <row r="305" spans="1:18" x14ac:dyDescent="0.25">
      <c r="C305" s="1" t="s">
        <v>458</v>
      </c>
      <c r="F305" s="2">
        <v>1</v>
      </c>
      <c r="R305" s="1" t="s">
        <v>481</v>
      </c>
    </row>
    <row r="306" spans="1:18" x14ac:dyDescent="0.25">
      <c r="B306" s="1" t="s">
        <v>96</v>
      </c>
      <c r="C306" s="1" t="s">
        <v>92</v>
      </c>
    </row>
    <row r="307" spans="1:18" x14ac:dyDescent="0.25">
      <c r="A307" s="1">
        <v>57</v>
      </c>
      <c r="B307" s="1" t="s">
        <v>6</v>
      </c>
      <c r="C307" s="1" t="s">
        <v>104</v>
      </c>
      <c r="D307" s="2"/>
      <c r="R307" s="1" t="s">
        <v>483</v>
      </c>
    </row>
    <row r="308" spans="1:18" x14ac:dyDescent="0.25">
      <c r="C308" s="1" t="s">
        <v>91</v>
      </c>
      <c r="R308" s="1" t="s">
        <v>482</v>
      </c>
    </row>
    <row r="309" spans="1:18" x14ac:dyDescent="0.25">
      <c r="B309" s="1" t="s">
        <v>19</v>
      </c>
      <c r="C309" s="1" t="s">
        <v>125</v>
      </c>
    </row>
    <row r="310" spans="1:18" x14ac:dyDescent="0.25">
      <c r="C310" s="1" t="s">
        <v>454</v>
      </c>
      <c r="R310" s="1" t="s">
        <v>484</v>
      </c>
    </row>
    <row r="311" spans="1:18" x14ac:dyDescent="0.25">
      <c r="B311" s="1" t="s">
        <v>96</v>
      </c>
      <c r="C311" s="1" t="s">
        <v>92</v>
      </c>
    </row>
    <row r="312" spans="1:18" x14ac:dyDescent="0.25">
      <c r="A312" s="1">
        <v>58</v>
      </c>
      <c r="B312" s="1" t="s">
        <v>6</v>
      </c>
      <c r="C312" s="1" t="s">
        <v>455</v>
      </c>
      <c r="R312" s="1" t="s">
        <v>453</v>
      </c>
    </row>
    <row r="313" spans="1:18" x14ac:dyDescent="0.25">
      <c r="C313" s="1" t="s">
        <v>91</v>
      </c>
    </row>
    <row r="314" spans="1:18" x14ac:dyDescent="0.25">
      <c r="B314" s="1" t="s">
        <v>19</v>
      </c>
      <c r="C314" s="1" t="s">
        <v>131</v>
      </c>
    </row>
    <row r="315" spans="1:18" x14ac:dyDescent="0.25">
      <c r="C315" s="1" t="s">
        <v>537</v>
      </c>
    </row>
    <row r="316" spans="1:18" x14ac:dyDescent="0.25">
      <c r="C316" s="1" t="s">
        <v>396</v>
      </c>
      <c r="D316" s="2">
        <v>1</v>
      </c>
    </row>
    <row r="317" spans="1:18" x14ac:dyDescent="0.25">
      <c r="B317" s="1" t="s">
        <v>96</v>
      </c>
      <c r="C317" s="1" t="s">
        <v>92</v>
      </c>
    </row>
    <row r="318" spans="1:18" x14ac:dyDescent="0.25">
      <c r="C318" s="1" t="s">
        <v>267</v>
      </c>
      <c r="R318" s="1" t="s">
        <v>438</v>
      </c>
    </row>
    <row r="319" spans="1:18" x14ac:dyDescent="0.25">
      <c r="A319" s="1">
        <v>59</v>
      </c>
      <c r="B319" s="1" t="s">
        <v>6</v>
      </c>
      <c r="C319" s="1" t="s">
        <v>93</v>
      </c>
    </row>
    <row r="320" spans="1:18" x14ac:dyDescent="0.25">
      <c r="C320" s="1" t="s">
        <v>448</v>
      </c>
      <c r="R320" s="1" t="s">
        <v>449</v>
      </c>
    </row>
    <row r="321" spans="1:18" x14ac:dyDescent="0.25">
      <c r="B321" s="1" t="s">
        <v>19</v>
      </c>
      <c r="C321" s="1" t="s">
        <v>254</v>
      </c>
    </row>
    <row r="322" spans="1:18" x14ac:dyDescent="0.25">
      <c r="B322" s="1" t="s">
        <v>96</v>
      </c>
      <c r="C322" s="1" t="s">
        <v>92</v>
      </c>
    </row>
    <row r="323" spans="1:18" x14ac:dyDescent="0.25">
      <c r="A323" s="1">
        <v>60</v>
      </c>
      <c r="B323" s="1" t="s">
        <v>6</v>
      </c>
      <c r="C323" s="1" t="s">
        <v>93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8" x14ac:dyDescent="0.25">
      <c r="C324" s="1" t="s">
        <v>467</v>
      </c>
    </row>
    <row r="325" spans="1:18" x14ac:dyDescent="0.25">
      <c r="B325" s="1" t="s">
        <v>19</v>
      </c>
      <c r="C325" s="1" t="s">
        <v>127</v>
      </c>
    </row>
    <row r="326" spans="1:18" x14ac:dyDescent="0.25">
      <c r="C326" s="1" t="s">
        <v>397</v>
      </c>
      <c r="R326" s="1" t="s">
        <v>398</v>
      </c>
    </row>
    <row r="327" spans="1:18" x14ac:dyDescent="0.25">
      <c r="B327" s="1" t="s">
        <v>96</v>
      </c>
      <c r="C327" s="1" t="s">
        <v>92</v>
      </c>
    </row>
    <row r="328" spans="1:18" x14ac:dyDescent="0.25">
      <c r="A328" s="1">
        <v>61</v>
      </c>
      <c r="B328" s="1" t="s">
        <v>6</v>
      </c>
      <c r="C328" s="1" t="s">
        <v>93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8" x14ac:dyDescent="0.25">
      <c r="C329" s="3" t="s">
        <v>466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8" x14ac:dyDescent="0.25">
      <c r="B330" s="1" t="s">
        <v>19</v>
      </c>
      <c r="C330" s="1" t="s">
        <v>125</v>
      </c>
    </row>
    <row r="331" spans="1:18" x14ac:dyDescent="0.25">
      <c r="C331" s="1" t="s">
        <v>126</v>
      </c>
    </row>
    <row r="332" spans="1:18" x14ac:dyDescent="0.25">
      <c r="C332" s="1" t="s">
        <v>91</v>
      </c>
      <c r="R332" s="1" t="s">
        <v>407</v>
      </c>
    </row>
    <row r="333" spans="1:18" x14ac:dyDescent="0.25">
      <c r="B333" s="1" t="s">
        <v>96</v>
      </c>
      <c r="C333" s="1" t="s">
        <v>92</v>
      </c>
    </row>
    <row r="334" spans="1:18" x14ac:dyDescent="0.25">
      <c r="A334" s="1">
        <v>62</v>
      </c>
      <c r="B334" s="1" t="s">
        <v>6</v>
      </c>
      <c r="C334" s="1" t="s">
        <v>108</v>
      </c>
    </row>
    <row r="335" spans="1:18" x14ac:dyDescent="0.25">
      <c r="C335" s="1" t="s">
        <v>400</v>
      </c>
    </row>
    <row r="336" spans="1:18" x14ac:dyDescent="0.25">
      <c r="B336" s="1" t="s">
        <v>19</v>
      </c>
      <c r="C336" s="1" t="s">
        <v>230</v>
      </c>
    </row>
    <row r="337" spans="1:4" x14ac:dyDescent="0.25">
      <c r="C337" s="1" t="s">
        <v>538</v>
      </c>
    </row>
    <row r="338" spans="1:4" x14ac:dyDescent="0.25">
      <c r="C338" s="1" t="s">
        <v>539</v>
      </c>
      <c r="D338" s="2">
        <v>-1</v>
      </c>
    </row>
    <row r="339" spans="1:4" x14ac:dyDescent="0.25">
      <c r="B339" s="1" t="s">
        <v>96</v>
      </c>
      <c r="C339" s="1" t="s">
        <v>92</v>
      </c>
    </row>
    <row r="340" spans="1:4" x14ac:dyDescent="0.25">
      <c r="A340" s="1">
        <v>63</v>
      </c>
      <c r="B340" s="1" t="s">
        <v>6</v>
      </c>
      <c r="C340" s="1" t="s">
        <v>247</v>
      </c>
    </row>
    <row r="341" spans="1:4" x14ac:dyDescent="0.25">
      <c r="C341" s="1" t="s">
        <v>479</v>
      </c>
    </row>
    <row r="342" spans="1:4" x14ac:dyDescent="0.25">
      <c r="B342" s="1" t="s">
        <v>19</v>
      </c>
      <c r="C342" s="1" t="s">
        <v>234</v>
      </c>
    </row>
    <row r="343" spans="1:4" x14ac:dyDescent="0.25">
      <c r="C343" s="1" t="s">
        <v>540</v>
      </c>
    </row>
    <row r="344" spans="1:4" x14ac:dyDescent="0.25">
      <c r="C344" s="1" t="s">
        <v>442</v>
      </c>
    </row>
    <row r="345" spans="1:4" x14ac:dyDescent="0.25">
      <c r="B345" s="1" t="s">
        <v>96</v>
      </c>
      <c r="C345" s="1" t="s">
        <v>92</v>
      </c>
    </row>
    <row r="346" spans="1:4" x14ac:dyDescent="0.25">
      <c r="A346" s="1">
        <v>64</v>
      </c>
      <c r="B346" s="1" t="s">
        <v>6</v>
      </c>
      <c r="C346" s="1" t="s">
        <v>247</v>
      </c>
    </row>
    <row r="347" spans="1:4" x14ac:dyDescent="0.25">
      <c r="C347" s="1" t="s">
        <v>541</v>
      </c>
    </row>
    <row r="348" spans="1:4" x14ac:dyDescent="0.25">
      <c r="B348" s="1" t="s">
        <v>19</v>
      </c>
      <c r="C348" s="1" t="s">
        <v>116</v>
      </c>
    </row>
    <row r="349" spans="1:4" x14ac:dyDescent="0.25">
      <c r="C349" s="1" t="s">
        <v>91</v>
      </c>
    </row>
    <row r="350" spans="1:4" x14ac:dyDescent="0.25">
      <c r="C350" s="1" t="s">
        <v>542</v>
      </c>
    </row>
    <row r="351" spans="1:4" x14ac:dyDescent="0.25">
      <c r="B351" s="1" t="s">
        <v>96</v>
      </c>
      <c r="C351" s="1" t="s">
        <v>92</v>
      </c>
    </row>
    <row r="352" spans="1:4" x14ac:dyDescent="0.25">
      <c r="A352" s="1">
        <v>65</v>
      </c>
      <c r="B352" s="1" t="s">
        <v>6</v>
      </c>
      <c r="C352" s="1" t="s">
        <v>218</v>
      </c>
      <c r="D352" s="2"/>
    </row>
    <row r="353" spans="1:18" x14ac:dyDescent="0.25">
      <c r="C353" s="1" t="s">
        <v>547</v>
      </c>
    </row>
    <row r="354" spans="1:18" x14ac:dyDescent="0.25">
      <c r="B354" s="1" t="s">
        <v>19</v>
      </c>
      <c r="C354" s="1" t="s">
        <v>119</v>
      </c>
    </row>
    <row r="355" spans="1:18" x14ac:dyDescent="0.25">
      <c r="B355" s="1" t="s">
        <v>96</v>
      </c>
      <c r="C355" s="1" t="s">
        <v>92</v>
      </c>
    </row>
    <row r="356" spans="1:18" x14ac:dyDescent="0.25">
      <c r="A356" s="1">
        <v>66</v>
      </c>
      <c r="B356" s="1" t="s">
        <v>6</v>
      </c>
      <c r="C356" s="1" t="s">
        <v>108</v>
      </c>
    </row>
    <row r="357" spans="1:18" x14ac:dyDescent="0.25">
      <c r="C357" s="1" t="s">
        <v>548</v>
      </c>
      <c r="N357" s="1" t="s">
        <v>552</v>
      </c>
      <c r="P357" s="1" t="s">
        <v>563</v>
      </c>
    </row>
    <row r="358" spans="1:18" x14ac:dyDescent="0.25">
      <c r="C358" s="1" t="s">
        <v>180</v>
      </c>
    </row>
    <row r="359" spans="1:18" x14ac:dyDescent="0.25">
      <c r="C359" s="1" t="s">
        <v>182</v>
      </c>
    </row>
    <row r="360" spans="1:18" x14ac:dyDescent="0.25">
      <c r="C360" s="1" t="s">
        <v>240</v>
      </c>
    </row>
    <row r="361" spans="1:18" x14ac:dyDescent="0.25">
      <c r="C361" s="1" t="s">
        <v>212</v>
      </c>
      <c r="R361" s="1" t="s">
        <v>554</v>
      </c>
    </row>
    <row r="362" spans="1:18" x14ac:dyDescent="0.25">
      <c r="B362" s="1" t="s">
        <v>19</v>
      </c>
      <c r="C362" s="1" t="s">
        <v>293</v>
      </c>
      <c r="R362" s="1" t="s">
        <v>555</v>
      </c>
    </row>
    <row r="363" spans="1:18" x14ac:dyDescent="0.25">
      <c r="C363" s="1" t="s">
        <v>557</v>
      </c>
      <c r="N363" s="1" t="s">
        <v>553</v>
      </c>
      <c r="R363" s="1" t="s">
        <v>556</v>
      </c>
    </row>
    <row r="364" spans="1:18" x14ac:dyDescent="0.25">
      <c r="B364" s="1" t="s">
        <v>96</v>
      </c>
      <c r="C364" s="1" t="s">
        <v>92</v>
      </c>
    </row>
    <row r="365" spans="1:18" x14ac:dyDescent="0.25">
      <c r="A365" s="1">
        <v>67</v>
      </c>
      <c r="B365" s="1" t="s">
        <v>6</v>
      </c>
      <c r="C365" s="1" t="s">
        <v>93</v>
      </c>
    </row>
    <row r="366" spans="1:18" x14ac:dyDescent="0.25">
      <c r="C366" s="1" t="s">
        <v>558</v>
      </c>
      <c r="R366" s="1" t="s">
        <v>559</v>
      </c>
    </row>
    <row r="367" spans="1:18" x14ac:dyDescent="0.25">
      <c r="B367" s="1" t="s">
        <v>19</v>
      </c>
      <c r="C367" s="1" t="s">
        <v>254</v>
      </c>
    </row>
    <row r="368" spans="1:18" x14ac:dyDescent="0.25">
      <c r="B368" s="1" t="s">
        <v>96</v>
      </c>
      <c r="C368" s="1" t="s">
        <v>92</v>
      </c>
    </row>
    <row r="369" spans="1:18" x14ac:dyDescent="0.25">
      <c r="A369" s="1">
        <v>68</v>
      </c>
      <c r="B369" s="1" t="s">
        <v>6</v>
      </c>
      <c r="C369" s="1" t="s">
        <v>218</v>
      </c>
      <c r="D369" s="2"/>
    </row>
    <row r="370" spans="1:18" x14ac:dyDescent="0.25">
      <c r="C370" s="1" t="s">
        <v>560</v>
      </c>
      <c r="R370" s="1" t="s">
        <v>561</v>
      </c>
    </row>
    <row r="371" spans="1:18" x14ac:dyDescent="0.25">
      <c r="B371" s="1" t="s">
        <v>19</v>
      </c>
      <c r="C371" s="1" t="s">
        <v>119</v>
      </c>
      <c r="R371" s="1" t="s">
        <v>562</v>
      </c>
    </row>
    <row r="372" spans="1:18" x14ac:dyDescent="0.25">
      <c r="B372" s="1" t="s">
        <v>96</v>
      </c>
      <c r="C372" s="1" t="s">
        <v>92</v>
      </c>
    </row>
    <row r="373" spans="1:18" x14ac:dyDescent="0.25">
      <c r="A373" s="1">
        <v>69</v>
      </c>
      <c r="B373" s="1" t="s">
        <v>6</v>
      </c>
      <c r="C373" s="1" t="s">
        <v>247</v>
      </c>
      <c r="R373" s="1" t="s">
        <v>564</v>
      </c>
    </row>
  </sheetData>
  <pageMargins left="0.11811023622047245" right="0.11811023622047245" top="0.35433070866141736" bottom="0.35433070866141736" header="0" footer="0"/>
  <pageSetup paperSize="9" scale="43" orientation="landscape" r:id="rId1"/>
  <ignoredErrors>
    <ignoredError sqref="K3 M3:N3 Q3:R3 V3:W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People&amp;M&amp;Q</vt:lpstr>
      <vt:lpstr>Path 0.4.1 bad</vt:lpstr>
      <vt:lpstr>Path 0.4.1 good new</vt:lpstr>
      <vt:lpstr>Path 0.4.1 mixed new</vt:lpstr>
      <vt:lpstr>Path 0.4.2 mixed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hardp1</dc:creator>
  <cp:lastModifiedBy>hardp1</cp:lastModifiedBy>
  <cp:lastPrinted>2023-07-29T15:15:46Z</cp:lastPrinted>
  <dcterms:created xsi:type="dcterms:W3CDTF">2022-03-05T11:07:51Z</dcterms:created>
  <dcterms:modified xsi:type="dcterms:W3CDTF">2023-08-29T15:06:45Z</dcterms:modified>
</cp:coreProperties>
</file>